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Telegram Desktop\"/>
    </mc:Choice>
  </mc:AlternateContent>
  <xr:revisionPtr revIDLastSave="0" documentId="13_ncr:1_{94AC4B85-E866-4392-B33E-172E3F2E7A40}" xr6:coauthVersionLast="47" xr6:coauthVersionMax="47" xr10:uidLastSave="{00000000-0000-0000-0000-000000000000}"/>
  <bookViews>
    <workbookView xWindow="-120" yWindow="-120" windowWidth="29040" windowHeight="15720" tabRatio="968" xr2:uid="{00000000-000D-0000-FFFF-FFFF00000000}"/>
  </bookViews>
  <sheets>
    <sheet name="صورت وضعیت" sheetId="1" r:id="rId1"/>
    <sheet name="سهام" sheetId="2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2">اوراق!$A$1:$AM$11</definedName>
    <definedName name="_xlnm.Print_Area" localSheetId="3">'تعدیل قیمت'!$A$1:$N$10</definedName>
    <definedName name="_xlnm.Print_Area" localSheetId="5">درآمد!$A$1:$K$13</definedName>
    <definedName name="_xlnm.Print_Area" localSheetId="8">'درآمد سپرده بانکی'!$A$1:$K$10</definedName>
    <definedName name="_xlnm.Print_Area" localSheetId="7">'درآمد سرمایه گذاری در اوراق به'!$A$1:$S$11</definedName>
    <definedName name="_xlnm.Print_Area" localSheetId="6">'درآمد سرمایه گذاری در سهام'!$A$1:$X$14</definedName>
    <definedName name="_xlnm.Print_Area" localSheetId="13">'درآمد ناشی از تغییر قیمت اوراق'!$A$1:$S$14</definedName>
    <definedName name="_xlnm.Print_Area" localSheetId="12">'درآمد ناشی از فروش'!$A$1:$S$11</definedName>
    <definedName name="_xlnm.Print_Area" localSheetId="9">'سایر درآمدها'!$A$1:$G$9</definedName>
    <definedName name="_xlnm.Print_Area" localSheetId="4">سپرده!$A$1:$M$15</definedName>
    <definedName name="_xlnm.Print_Area" localSheetId="10">'سود اوراق بهادار'!$A$1:$U$11</definedName>
    <definedName name="_xlnm.Print_Area" localSheetId="11">'سود سپرده بانکی'!$A$1:$N$12</definedName>
    <definedName name="_xlnm.Print_Area" localSheetId="1">سهام!$A$1:$AC$14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7" l="1"/>
  <c r="H15" i="7"/>
  <c r="F15" i="7"/>
  <c r="D15" i="7"/>
  <c r="F13" i="8"/>
  <c r="I14" i="21"/>
  <c r="G14" i="21"/>
  <c r="E14" i="21"/>
  <c r="I11" i="19"/>
  <c r="G11" i="19"/>
  <c r="E11" i="19"/>
  <c r="H10" i="13"/>
  <c r="D10" i="13"/>
  <c r="H9" i="13"/>
  <c r="J9" i="13" s="1"/>
  <c r="J10" i="13" s="1"/>
  <c r="D9" i="13"/>
  <c r="F9" i="13" s="1"/>
  <c r="C12" i="18"/>
  <c r="M9" i="18"/>
  <c r="I9" i="18"/>
  <c r="C9" i="18"/>
  <c r="G9" i="18"/>
  <c r="J8" i="13"/>
  <c r="F8" i="13"/>
  <c r="F10" i="13" l="1"/>
  <c r="J11" i="11" l="1"/>
  <c r="L11" i="11"/>
  <c r="N11" i="11"/>
  <c r="R11" i="11"/>
  <c r="D11" i="11"/>
  <c r="F11" i="11"/>
  <c r="H11" i="11"/>
  <c r="AJ11" i="5" l="1"/>
  <c r="AH11" i="5"/>
  <c r="X11" i="5"/>
  <c r="AD11" i="5"/>
  <c r="V11" i="5"/>
  <c r="P14" i="2"/>
  <c r="N14" i="2"/>
  <c r="L14" i="2"/>
  <c r="Z14" i="2"/>
  <c r="X14" i="2"/>
  <c r="T14" i="2"/>
  <c r="R14" i="2"/>
</calcChain>
</file>

<file path=xl/sharedStrings.xml><?xml version="1.0" encoding="utf-8"?>
<sst xmlns="http://schemas.openxmlformats.org/spreadsheetml/2006/main" count="294" uniqueCount="122">
  <si>
    <t>صندوق سرمایه گذاری در اوراق بهادار بادرآمد ثابت ثمر گندم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</si>
  <si>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</si>
  <si>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</si>
  <si>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</si>
  <si>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</si>
  <si>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</si>
  <si>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</si>
  <si>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</si>
  <si>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</si>
  <si>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</si>
  <si>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</si>
  <si>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</si>
  <si>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</si>
  <si>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</si>
  <si>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</si>
  <si>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</si>
  <si>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</si>
  <si>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</si>
  <si>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</si>
  <si>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آترا زیست آرای</t>
  </si>
  <si>
    <t>گروه مالی مهرگان تامین پارس</t>
  </si>
  <si>
    <t>پتروشیمی شازند</t>
  </si>
  <si>
    <t>تولیدمواداولیه‌داروپخش‌</t>
  </si>
  <si>
    <t>س. و توسعه صنایع لاستیک</t>
  </si>
  <si>
    <t>جمع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</si>
  <si>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</si>
  <si>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</si>
  <si>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</si>
  <si>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</si>
  <si>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</si>
  <si>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</si>
  <si>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</si>
  <si>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</si>
  <si>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</si>
  <si>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</si>
  <si>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فارس88-بدون ضامن</t>
  </si>
  <si>
    <t>بله</t>
  </si>
  <si>
    <t>1404/08/24</t>
  </si>
  <si>
    <t>1408/08/24</t>
  </si>
  <si>
    <t>مرابحه عام دولت232-ش.خ070725</t>
  </si>
  <si>
    <t>1404/06/25</t>
  </si>
  <si>
    <t>1407/07/25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</si>
  <si>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</si>
  <si>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</si>
  <si>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</si>
  <si>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</si>
  <si>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</si>
  <si>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</si>
  <si>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</si>
  <si>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</si>
  <si>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3.65%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</si>
  <si>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</si>
  <si>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</si>
  <si>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</si>
  <si>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</si>
  <si>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</si>
  <si>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</si>
  <si>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</si>
  <si>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3.22%</t>
  </si>
  <si>
    <t>0.00%</t>
  </si>
  <si>
    <t>0.17%</t>
  </si>
  <si>
    <t>10.77%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</si>
  <si>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</si>
  <si>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</si>
  <si>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</si>
  <si>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</si>
  <si>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</si>
  <si>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</si>
  <si>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</si>
  <si>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</si>
  <si>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</si>
  <si>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</si>
  <si>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</si>
  <si>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</si>
  <si>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</si>
  <si>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</si>
  <si>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</si>
  <si>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</si>
  <si>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</si>
  <si>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</si>
  <si>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</si>
  <si>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</si>
  <si>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</si>
  <si>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</si>
  <si>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</si>
  <si>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</si>
  <si>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</si>
  <si>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</si>
  <si>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</si>
  <si>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</si>
  <si>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</si>
  <si>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</si>
  <si>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</si>
  <si>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</si>
  <si>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</si>
  <si>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</si>
  <si>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</si>
  <si>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</si>
  <si>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</si>
  <si>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</si>
  <si>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</si>
  <si>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</si>
  <si>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</si>
  <si>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</si>
  <si>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</si>
  <si>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</si>
  <si>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</si>
  <si>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</si>
  <si>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</si>
  <si>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</si>
  <si>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بلند مدت بانک صادرات </t>
  </si>
  <si>
    <t xml:space="preserve">سپرده کوتاه مدت بانک صادرات </t>
  </si>
  <si>
    <t>سپرده کوتاه مدت بانک گردشگری</t>
  </si>
  <si>
    <t>سپرده بلند مدت بانک گردشگری</t>
  </si>
  <si>
    <t>سپرده کوتاه مدت بانک خاورمیانه</t>
  </si>
  <si>
    <t xml:space="preserve">سپرده کوتاه مدت بانک تجارت </t>
  </si>
  <si>
    <t>درآمد حاصل از سرمایه ­گذاری در سپرده بانکی و گواهی سپرده</t>
  </si>
  <si>
    <t>1404/12/25</t>
  </si>
  <si>
    <t>1408/11/24</t>
  </si>
  <si>
    <t>سپرده بلند مدت بانک صادرات</t>
  </si>
  <si>
    <t>72.41%</t>
  </si>
  <si>
    <t>86.57%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</si>
</sst>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_-;[Red]\(#,###\)"/>
    <numFmt numFmtId="165" formatCode="_ * #,##0_-_ ;_ * #,##0\-_ ;_ * &quot;-&quot;??_-_ ;_ @_ "/>
    <numFmt numFmtId="166" formatCode="0.0%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0" fontId="5" fillId="0" borderId="7" xfId="2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5" fillId="0" borderId="0" xfId="2" applyNumberFormat="1" applyFont="1" applyFill="1" applyAlignment="1">
      <alignment horizontal="center" vertical="center"/>
    </xf>
    <xf numFmtId="9" fontId="5" fillId="0" borderId="0" xfId="2" applyFont="1" applyFill="1" applyBorder="1" applyAlignment="1">
      <alignment horizontal="center" vertical="center"/>
    </xf>
    <xf numFmtId="9" fontId="5" fillId="0" borderId="5" xfId="2" applyFont="1" applyFill="1" applyBorder="1" applyAlignment="1">
      <alignment horizontal="center" vertical="center"/>
    </xf>
    <xf numFmtId="166" fontId="5" fillId="0" borderId="0" xfId="2" applyNumberFormat="1" applyFont="1" applyFill="1" applyBorder="1" applyAlignment="1">
      <alignment horizontal="center" vertical="center"/>
    </xf>
    <xf numFmtId="9" fontId="5" fillId="0" borderId="0" xfId="2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2419350</xdr:colOff>
      <xdr:row>3</xdr:row>
      <xdr:rowOff>47625</xdr:rowOff>
    </xdr:from>
    <xdr:to>
      <xdr:col>2</xdr:col>
      <xdr:colOff>2314575</xdr:colOff>
      <xdr:row>20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B3A415-086B-BB3C-52E2-2D19884A0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648425" y="962025"/>
          <a:ext cx="7772400" cy="545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53" t="s">
        <v>0</v>
      </c>
      <c r="B1" s="53"/>
      <c r="C1" s="53"/>
    </row>
    <row r="2" spans="1:3" ht="21.75" customHeight="1" x14ac:dyDescent="0.2">
      <c r="A2" s="53" t="s">
        <v>1</v>
      </c>
      <c r="B2" s="53"/>
      <c r="C2" s="53"/>
    </row>
    <row r="3" spans="1:3" ht="21.75" customHeight="1" x14ac:dyDescent="0.2">
      <c r="A3" s="53" t="s">
        <v>2</v>
      </c>
      <c r="B3" s="53"/>
      <c r="C3" s="53"/>
    </row>
    <row r="4" spans="1:3" ht="7.35" customHeight="1" x14ac:dyDescent="0.2"/>
    <row r="5" spans="1:3" ht="123.6" customHeight="1" x14ac:dyDescent="0.2">
      <c r="B5" s="54"/>
    </row>
    <row r="6" spans="1:3" ht="123.6" customHeight="1" x14ac:dyDescent="0.2">
      <c r="B6" s="5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9"/>
  <sheetViews>
    <sheetView rightToLeft="1" workbookViewId="0">
      <selection activeCell="D9" sqref="D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3" t="s">
        <v>0</v>
      </c>
      <c r="B1" s="53"/>
      <c r="C1" s="53"/>
      <c r="D1" s="53"/>
      <c r="E1" s="53"/>
      <c r="F1" s="53"/>
    </row>
    <row r="2" spans="1:6" ht="21.75" customHeight="1" x14ac:dyDescent="0.2">
      <c r="A2" s="53" t="s">
        <v>62</v>
      </c>
      <c r="B2" s="53"/>
      <c r="C2" s="53"/>
      <c r="D2" s="53"/>
      <c r="E2" s="53"/>
      <c r="F2" s="53"/>
    </row>
    <row r="3" spans="1:6" ht="21.75" customHeight="1" x14ac:dyDescent="0.2">
      <c r="A3" s="53" t="s">
        <v>2</v>
      </c>
      <c r="B3" s="53"/>
      <c r="C3" s="53"/>
      <c r="D3" s="53"/>
      <c r="E3" s="53"/>
      <c r="F3" s="53"/>
    </row>
    <row r="4" spans="1:6" ht="14.45" customHeight="1" x14ac:dyDescent="0.2"/>
    <row r="5" spans="1:6" ht="29.1" customHeight="1" x14ac:dyDescent="0.2">
      <c r="A5" s="1" t="s">
        <v>95</v>
      </c>
      <c r="B5" s="64" t="s">
        <v>77</v>
      </c>
      <c r="C5" s="64"/>
      <c r="D5" s="64"/>
      <c r="E5" s="64"/>
      <c r="F5" s="64"/>
    </row>
    <row r="6" spans="1:6" ht="14.45" customHeight="1" x14ac:dyDescent="0.2">
      <c r="D6" s="2" t="s">
        <v>81</v>
      </c>
      <c r="F6" s="2" t="s">
        <v>9</v>
      </c>
    </row>
    <row r="7" spans="1:6" ht="14.45" customHeight="1" x14ac:dyDescent="0.2">
      <c r="A7" s="60" t="s">
        <v>77</v>
      </c>
      <c r="B7" s="60"/>
      <c r="D7" s="4" t="s">
        <v>55</v>
      </c>
      <c r="F7" s="4" t="s">
        <v>55</v>
      </c>
    </row>
    <row r="8" spans="1:6" ht="21.75" customHeight="1" x14ac:dyDescent="0.2">
      <c r="A8" s="58" t="s">
        <v>96</v>
      </c>
      <c r="B8" s="58"/>
      <c r="D8" s="25">
        <v>151537931</v>
      </c>
      <c r="E8" s="21"/>
      <c r="F8" s="25">
        <v>151537931</v>
      </c>
    </row>
    <row r="9" spans="1:6" ht="21.75" customHeight="1" x14ac:dyDescent="0.2">
      <c r="A9" s="55" t="s">
        <v>24</v>
      </c>
      <c r="B9" s="55"/>
      <c r="D9" s="27">
        <v>151537931</v>
      </c>
      <c r="E9" s="21"/>
      <c r="F9" s="27">
        <v>151537931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11"/>
  <sheetViews>
    <sheetView rightToLeft="1" workbookViewId="0">
      <selection activeCell="J11" sqref="J1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5" bestFit="1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5" bestFit="1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ht="21.75" customHeight="1" x14ac:dyDescent="0.2">
      <c r="A2" s="53" t="s">
        <v>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14.45" customHeight="1" x14ac:dyDescent="0.2"/>
    <row r="5" spans="1:20" ht="20.25" customHeight="1" x14ac:dyDescent="0.2">
      <c r="A5" s="64" t="s">
        <v>98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13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9.5" customHeight="1" x14ac:dyDescent="0.2">
      <c r="A7" s="60" t="s">
        <v>65</v>
      </c>
      <c r="J7" s="60" t="s">
        <v>81</v>
      </c>
      <c r="K7" s="60"/>
      <c r="L7" s="60"/>
      <c r="M7" s="60"/>
      <c r="N7" s="60"/>
      <c r="P7" s="60" t="s">
        <v>82</v>
      </c>
      <c r="Q7" s="60"/>
      <c r="R7" s="60"/>
      <c r="S7" s="60"/>
      <c r="T7" s="60"/>
    </row>
    <row r="8" spans="1:20" ht="29.25" customHeight="1" x14ac:dyDescent="0.2">
      <c r="A8" s="60"/>
      <c r="C8" s="18" t="s">
        <v>99</v>
      </c>
      <c r="E8" s="69" t="s">
        <v>33</v>
      </c>
      <c r="F8" s="69"/>
      <c r="H8" s="18" t="s">
        <v>100</v>
      </c>
      <c r="J8" s="19" t="s">
        <v>101</v>
      </c>
      <c r="K8" s="3"/>
      <c r="L8" s="19" t="s">
        <v>97</v>
      </c>
      <c r="M8" s="3"/>
      <c r="N8" s="19" t="s">
        <v>102</v>
      </c>
      <c r="P8" s="19" t="s">
        <v>101</v>
      </c>
      <c r="Q8" s="3"/>
      <c r="R8" s="19" t="s">
        <v>97</v>
      </c>
      <c r="S8" s="3"/>
      <c r="T8" s="19" t="s">
        <v>102</v>
      </c>
    </row>
    <row r="9" spans="1:20" s="21" customFormat="1" ht="34.5" customHeight="1" x14ac:dyDescent="0.2">
      <c r="A9" s="33" t="s">
        <v>35</v>
      </c>
      <c r="C9" s="33" t="s">
        <v>118</v>
      </c>
      <c r="E9" s="33" t="s">
        <v>38</v>
      </c>
      <c r="F9" s="35"/>
      <c r="H9" s="22">
        <v>23</v>
      </c>
      <c r="J9" s="20">
        <v>2687224500</v>
      </c>
      <c r="L9" s="20">
        <v>0</v>
      </c>
      <c r="N9" s="20">
        <v>2687224500</v>
      </c>
      <c r="P9" s="20">
        <v>2687224500</v>
      </c>
      <c r="R9" s="20">
        <v>0</v>
      </c>
      <c r="T9" s="20">
        <v>2687224500</v>
      </c>
    </row>
    <row r="10" spans="1:20" s="21" customFormat="1" ht="28.5" customHeight="1" x14ac:dyDescent="0.2">
      <c r="A10" s="34" t="s">
        <v>39</v>
      </c>
      <c r="C10" s="34" t="s">
        <v>117</v>
      </c>
      <c r="E10" s="34" t="s">
        <v>41</v>
      </c>
      <c r="H10" s="26">
        <v>23</v>
      </c>
      <c r="J10" s="25">
        <v>9712553400</v>
      </c>
      <c r="L10" s="25">
        <v>0</v>
      </c>
      <c r="N10" s="25">
        <v>9712553400</v>
      </c>
      <c r="P10" s="25">
        <v>9712553400</v>
      </c>
      <c r="R10" s="25">
        <v>0</v>
      </c>
      <c r="T10" s="25">
        <v>9712553400</v>
      </c>
    </row>
    <row r="11" spans="1:20" ht="26.25" customHeight="1" x14ac:dyDescent="0.2">
      <c r="A11" s="15" t="s">
        <v>24</v>
      </c>
      <c r="C11" s="16"/>
      <c r="E11" s="16"/>
      <c r="H11" s="16"/>
      <c r="J11" s="16">
        <v>12399777900</v>
      </c>
      <c r="L11" s="16">
        <v>0</v>
      </c>
      <c r="N11" s="16">
        <v>12399777900</v>
      </c>
      <c r="P11" s="16">
        <v>12399777900</v>
      </c>
      <c r="R11" s="27">
        <v>0</v>
      </c>
      <c r="T11" s="16">
        <v>12399777900</v>
      </c>
    </row>
  </sheetData>
  <mergeCells count="8">
    <mergeCell ref="A1:T1"/>
    <mergeCell ref="A2:T2"/>
    <mergeCell ref="A3:T3"/>
    <mergeCell ref="A5:T5"/>
    <mergeCell ref="A7:A8"/>
    <mergeCell ref="J7:N7"/>
    <mergeCell ref="P7:T7"/>
    <mergeCell ref="E8:F8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15"/>
  <sheetViews>
    <sheetView rightToLeft="1" workbookViewId="0">
      <selection activeCell="C14" sqref="C14:I14"/>
    </sheetView>
  </sheetViews>
  <sheetFormatPr defaultRowHeight="12.75" x14ac:dyDescent="0.2"/>
  <cols>
    <col min="1" max="1" width="37.42578125" bestFit="1" customWidth="1"/>
    <col min="2" max="2" width="1.28515625" customWidth="1"/>
    <col min="3" max="3" width="16.140625" bestFit="1" customWidth="1"/>
    <col min="4" max="4" width="1.28515625" customWidth="1"/>
    <col min="5" max="5" width="12.140625" bestFit="1" customWidth="1"/>
    <col min="6" max="6" width="1.28515625" customWidth="1"/>
    <col min="7" max="7" width="16.140625" bestFit="1" customWidth="1"/>
    <col min="8" max="8" width="1.28515625" customWidth="1"/>
    <col min="9" max="9" width="16" bestFit="1" customWidth="1"/>
    <col min="10" max="10" width="1.28515625" customWidth="1"/>
    <col min="11" max="11" width="12.140625" bestFit="1" customWidth="1"/>
    <col min="12" max="12" width="1.28515625" customWidth="1"/>
    <col min="13" max="13" width="16" bestFit="1" customWidth="1"/>
    <col min="14" max="14" width="0.28515625" customWidth="1"/>
  </cols>
  <sheetData>
    <row r="1" spans="1:1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75" customHeight="1" x14ac:dyDescent="0.2">
      <c r="A2" s="53" t="s">
        <v>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4.45" customHeight="1" x14ac:dyDescent="0.2"/>
    <row r="5" spans="1:13" ht="14.45" customHeight="1" x14ac:dyDescent="0.2">
      <c r="A5" s="64" t="s">
        <v>103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4.45" customHeight="1" x14ac:dyDescent="0.2">
      <c r="A6" s="60" t="s">
        <v>65</v>
      </c>
      <c r="C6" s="60" t="s">
        <v>81</v>
      </c>
      <c r="D6" s="60"/>
      <c r="E6" s="60"/>
      <c r="F6" s="60"/>
      <c r="G6" s="60"/>
      <c r="I6" s="60" t="s">
        <v>82</v>
      </c>
      <c r="J6" s="60"/>
      <c r="K6" s="60"/>
      <c r="L6" s="60"/>
      <c r="M6" s="60"/>
    </row>
    <row r="7" spans="1:13" ht="29.1" customHeight="1" x14ac:dyDescent="0.2">
      <c r="A7" s="60"/>
      <c r="C7" s="19" t="s">
        <v>101</v>
      </c>
      <c r="D7" s="3"/>
      <c r="E7" s="19" t="s">
        <v>97</v>
      </c>
      <c r="F7" s="3"/>
      <c r="G7" s="19" t="s">
        <v>102</v>
      </c>
      <c r="I7" s="19" t="s">
        <v>101</v>
      </c>
      <c r="J7" s="3"/>
      <c r="K7" s="19" t="s">
        <v>97</v>
      </c>
      <c r="L7" s="3"/>
      <c r="M7" s="19" t="s">
        <v>102</v>
      </c>
    </row>
    <row r="8" spans="1:13" ht="21.75" customHeight="1" x14ac:dyDescent="0.2">
      <c r="A8" s="5" t="s">
        <v>112</v>
      </c>
      <c r="C8" s="6">
        <v>2498</v>
      </c>
      <c r="E8" s="6">
        <v>0</v>
      </c>
      <c r="G8" s="6">
        <v>2498</v>
      </c>
      <c r="I8" s="6">
        <v>5079</v>
      </c>
      <c r="K8" s="6">
        <v>0</v>
      </c>
      <c r="M8" s="6">
        <v>5079</v>
      </c>
    </row>
    <row r="9" spans="1:13" ht="21.75" customHeight="1" x14ac:dyDescent="0.2">
      <c r="A9" s="8" t="s">
        <v>119</v>
      </c>
      <c r="C9" s="9">
        <f>270672660708-424219</f>
        <v>270672236489</v>
      </c>
      <c r="E9" s="9">
        <v>0</v>
      </c>
      <c r="G9" s="9">
        <f>C9-E9</f>
        <v>270672236489</v>
      </c>
      <c r="I9" s="9">
        <f>548279358815-424219</f>
        <v>548278934596</v>
      </c>
      <c r="K9" s="9">
        <v>0</v>
      </c>
      <c r="M9" s="9">
        <f>I9-K9</f>
        <v>548278934596</v>
      </c>
    </row>
    <row r="10" spans="1:13" ht="21.75" customHeight="1" x14ac:dyDescent="0.2">
      <c r="A10" s="8" t="s">
        <v>111</v>
      </c>
      <c r="C10" s="9">
        <v>424219</v>
      </c>
      <c r="E10" s="9">
        <v>0</v>
      </c>
      <c r="G10" s="9">
        <v>424219</v>
      </c>
      <c r="I10" s="9">
        <v>428466</v>
      </c>
      <c r="K10" s="9">
        <v>0</v>
      </c>
      <c r="M10" s="9">
        <v>428466</v>
      </c>
    </row>
    <row r="11" spans="1:13" ht="21.75" customHeight="1" x14ac:dyDescent="0.2">
      <c r="A11" s="11" t="s">
        <v>113</v>
      </c>
      <c r="C11" s="13">
        <v>8653150680</v>
      </c>
      <c r="E11" s="13">
        <v>178319731</v>
      </c>
      <c r="G11" s="13">
        <v>8474830949</v>
      </c>
      <c r="I11" s="13">
        <v>8653150680</v>
      </c>
      <c r="K11" s="13">
        <v>178319731</v>
      </c>
      <c r="M11" s="13">
        <v>8474830949</v>
      </c>
    </row>
    <row r="12" spans="1:13" ht="21.75" customHeight="1" x14ac:dyDescent="0.2">
      <c r="A12" s="15" t="s">
        <v>24</v>
      </c>
      <c r="C12" s="16">
        <f>SUM(C8:C11)</f>
        <v>279325813886</v>
      </c>
      <c r="E12" s="16">
        <v>178319731</v>
      </c>
      <c r="G12" s="16">
        <v>279147494155</v>
      </c>
      <c r="I12" s="16">
        <v>556932514574</v>
      </c>
      <c r="K12" s="16">
        <v>178319731</v>
      </c>
      <c r="M12" s="16">
        <v>556754194843</v>
      </c>
    </row>
    <row r="14" spans="1:13" x14ac:dyDescent="0.2">
      <c r="C14" s="42"/>
      <c r="I14" s="42"/>
    </row>
    <row r="15" spans="1:13" x14ac:dyDescent="0.2">
      <c r="C15" s="4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R13"/>
  <sheetViews>
    <sheetView rightToLeft="1" workbookViewId="0">
      <selection activeCell="G9" sqref="G9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bestFit="1" customWidth="1"/>
    <col min="4" max="4" width="1.28515625" customWidth="1"/>
    <col min="5" max="5" width="15.42578125" bestFit="1" customWidth="1"/>
    <col min="6" max="6" width="1.28515625" customWidth="1"/>
    <col min="7" max="7" width="14.85546875" bestFit="1" customWidth="1"/>
    <col min="8" max="8" width="1.28515625" customWidth="1"/>
    <col min="9" max="9" width="21.85546875" bestFit="1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4.85546875" bestFit="1" customWidth="1"/>
    <col min="16" max="16" width="1.28515625" customWidth="1"/>
    <col min="17" max="17" width="16.5703125" customWidth="1"/>
    <col min="18" max="18" width="1.28515625" customWidth="1"/>
    <col min="19" max="19" width="0.28515625" customWidth="1"/>
  </cols>
  <sheetData>
    <row r="1" spans="1:18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8" ht="21.75" customHeight="1" x14ac:dyDescent="0.2">
      <c r="A2" s="53" t="s">
        <v>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4.45" customHeight="1" x14ac:dyDescent="0.2"/>
    <row r="5" spans="1:18" ht="21.75" customHeight="1" x14ac:dyDescent="0.2">
      <c r="A5" s="64" t="s">
        <v>104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21.75" customHeight="1" x14ac:dyDescent="0.2">
      <c r="A6" s="60" t="s">
        <v>65</v>
      </c>
      <c r="C6" s="60" t="s">
        <v>81</v>
      </c>
      <c r="D6" s="60"/>
      <c r="E6" s="60"/>
      <c r="F6" s="60"/>
      <c r="G6" s="60"/>
      <c r="H6" s="60"/>
      <c r="I6" s="60"/>
      <c r="K6" s="60" t="s">
        <v>82</v>
      </c>
      <c r="L6" s="60"/>
      <c r="M6" s="60"/>
      <c r="N6" s="60"/>
      <c r="O6" s="60"/>
      <c r="P6" s="60"/>
      <c r="Q6" s="60"/>
      <c r="R6" s="60"/>
    </row>
    <row r="7" spans="1:18" ht="48.75" customHeight="1" x14ac:dyDescent="0.2">
      <c r="A7" s="60"/>
      <c r="C7" s="19" t="s">
        <v>13</v>
      </c>
      <c r="D7" s="3"/>
      <c r="E7" s="19" t="s">
        <v>105</v>
      </c>
      <c r="F7" s="3"/>
      <c r="G7" s="19" t="s">
        <v>106</v>
      </c>
      <c r="H7" s="3"/>
      <c r="I7" s="19" t="s">
        <v>107</v>
      </c>
      <c r="K7" s="19" t="s">
        <v>13</v>
      </c>
      <c r="L7" s="3"/>
      <c r="M7" s="19" t="s">
        <v>105</v>
      </c>
      <c r="N7" s="3"/>
      <c r="O7" s="19" t="s">
        <v>106</v>
      </c>
      <c r="P7" s="3"/>
      <c r="Q7" s="74" t="s">
        <v>107</v>
      </c>
      <c r="R7" s="74"/>
    </row>
    <row r="8" spans="1:18" ht="21.75" customHeight="1" x14ac:dyDescent="0.2">
      <c r="A8" s="5" t="s">
        <v>23</v>
      </c>
      <c r="C8" s="20">
        <v>209</v>
      </c>
      <c r="D8" s="21"/>
      <c r="E8" s="20">
        <v>2202222</v>
      </c>
      <c r="F8" s="21"/>
      <c r="G8" s="20">
        <v>1861369</v>
      </c>
      <c r="H8" s="21"/>
      <c r="I8" s="20">
        <v>340853</v>
      </c>
      <c r="J8" s="21"/>
      <c r="K8" s="20">
        <v>209</v>
      </c>
      <c r="L8" s="21"/>
      <c r="M8" s="20">
        <v>2202222</v>
      </c>
      <c r="N8" s="21"/>
      <c r="O8" s="20">
        <v>1861369</v>
      </c>
      <c r="P8" s="21"/>
      <c r="Q8" s="70">
        <v>340853</v>
      </c>
      <c r="R8" s="70"/>
    </row>
    <row r="9" spans="1:18" ht="21.75" customHeight="1" x14ac:dyDescent="0.2">
      <c r="A9" s="8" t="s">
        <v>20</v>
      </c>
      <c r="C9" s="23">
        <v>1602283</v>
      </c>
      <c r="D9" s="21"/>
      <c r="E9" s="23">
        <v>10936142096</v>
      </c>
      <c r="F9" s="21"/>
      <c r="G9" s="23">
        <v>10219674532</v>
      </c>
      <c r="H9" s="21"/>
      <c r="I9" s="23">
        <v>716467564</v>
      </c>
      <c r="J9" s="21"/>
      <c r="K9" s="23">
        <v>1602283</v>
      </c>
      <c r="L9" s="21"/>
      <c r="M9" s="23">
        <v>10936142096</v>
      </c>
      <c r="N9" s="21"/>
      <c r="O9" s="23">
        <v>10219674532</v>
      </c>
      <c r="P9" s="21"/>
      <c r="Q9" s="71">
        <v>716467564</v>
      </c>
      <c r="R9" s="71"/>
    </row>
    <row r="10" spans="1:18" ht="21.75" customHeight="1" x14ac:dyDescent="0.2">
      <c r="A10" s="11" t="s">
        <v>22</v>
      </c>
      <c r="C10" s="25">
        <v>100000</v>
      </c>
      <c r="D10" s="21"/>
      <c r="E10" s="25">
        <v>6859881862</v>
      </c>
      <c r="F10" s="21"/>
      <c r="G10" s="25">
        <v>6600119225</v>
      </c>
      <c r="H10" s="21"/>
      <c r="I10" s="25">
        <v>259762637</v>
      </c>
      <c r="J10" s="21"/>
      <c r="K10" s="25">
        <v>100000</v>
      </c>
      <c r="L10" s="21"/>
      <c r="M10" s="25">
        <v>6859881862</v>
      </c>
      <c r="N10" s="21"/>
      <c r="O10" s="25">
        <v>6600119225</v>
      </c>
      <c r="P10" s="21"/>
      <c r="Q10" s="72">
        <v>259762637</v>
      </c>
      <c r="R10" s="72"/>
    </row>
    <row r="11" spans="1:18" ht="21.75" customHeight="1" x14ac:dyDescent="0.2">
      <c r="A11" s="15" t="s">
        <v>24</v>
      </c>
      <c r="C11" s="27">
        <v>1702492</v>
      </c>
      <c r="D11" s="21"/>
      <c r="E11" s="27">
        <f>SUM(E8:E10)</f>
        <v>17798226180</v>
      </c>
      <c r="F11" s="21"/>
      <c r="G11" s="27">
        <f>SUM(G8:G10)</f>
        <v>16821655126</v>
      </c>
      <c r="H11" s="21"/>
      <c r="I11" s="27">
        <f>SUM(I8:I10)</f>
        <v>976571054</v>
      </c>
      <c r="J11" s="21"/>
      <c r="K11" s="27">
        <v>1702492</v>
      </c>
      <c r="L11" s="21"/>
      <c r="M11" s="27">
        <v>17798226180</v>
      </c>
      <c r="N11" s="21"/>
      <c r="O11" s="27">
        <v>16821655126</v>
      </c>
      <c r="P11" s="21"/>
      <c r="Q11" s="73">
        <v>976571054</v>
      </c>
      <c r="R11" s="73"/>
    </row>
    <row r="13" spans="1:18" x14ac:dyDescent="0.2">
      <c r="G13" s="42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R18"/>
  <sheetViews>
    <sheetView rightToLeft="1" workbookViewId="0">
      <selection activeCell="K19" sqref="K19"/>
    </sheetView>
  </sheetViews>
  <sheetFormatPr defaultRowHeight="12.75" x14ac:dyDescent="0.2"/>
  <cols>
    <col min="1" max="1" width="28" bestFit="1" customWidth="1"/>
    <col min="2" max="2" width="1.28515625" customWidth="1"/>
    <col min="3" max="3" width="9.8554687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42578125" bestFit="1" customWidth="1"/>
    <col min="10" max="10" width="1.28515625" customWidth="1"/>
    <col min="11" max="11" width="10.7109375" bestFit="1" customWidth="1"/>
    <col min="12" max="12" width="1.28515625" customWidth="1"/>
    <col min="13" max="13" width="18.7109375" bestFit="1" customWidth="1"/>
    <col min="14" max="14" width="1.28515625" customWidth="1"/>
    <col min="15" max="15" width="18.5703125" bestFit="1" customWidth="1"/>
    <col min="16" max="16" width="1.28515625" customWidth="1"/>
    <col min="17" max="17" width="19.140625" customWidth="1"/>
    <col min="18" max="18" width="1.28515625" customWidth="1"/>
    <col min="19" max="19" width="0.28515625" customWidth="1"/>
  </cols>
  <sheetData>
    <row r="1" spans="1:18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8" ht="21.75" customHeight="1" x14ac:dyDescent="0.2">
      <c r="A2" s="53" t="s">
        <v>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4.45" customHeight="1" x14ac:dyDescent="0.2"/>
    <row r="5" spans="1:18" ht="18.75" customHeight="1" x14ac:dyDescent="0.2">
      <c r="A5" s="64" t="s">
        <v>108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4.4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4.75" customHeight="1" x14ac:dyDescent="0.2">
      <c r="A7" s="60" t="s">
        <v>65</v>
      </c>
      <c r="C7" s="60" t="s">
        <v>81</v>
      </c>
      <c r="D7" s="60"/>
      <c r="E7" s="60"/>
      <c r="F7" s="60"/>
      <c r="G7" s="60"/>
      <c r="H7" s="60"/>
      <c r="I7" s="60"/>
      <c r="K7" s="60" t="s">
        <v>82</v>
      </c>
      <c r="L7" s="60"/>
      <c r="M7" s="60"/>
      <c r="N7" s="60"/>
      <c r="O7" s="60"/>
      <c r="P7" s="60"/>
      <c r="Q7" s="60"/>
      <c r="R7" s="60"/>
    </row>
    <row r="8" spans="1:18" ht="37.5" customHeight="1" x14ac:dyDescent="0.2">
      <c r="A8" s="60"/>
      <c r="C8" s="19" t="s">
        <v>13</v>
      </c>
      <c r="D8" s="3"/>
      <c r="E8" s="19" t="s">
        <v>15</v>
      </c>
      <c r="F8" s="3"/>
      <c r="G8" s="19" t="s">
        <v>106</v>
      </c>
      <c r="H8" s="3"/>
      <c r="I8" s="19" t="s">
        <v>109</v>
      </c>
      <c r="K8" s="19" t="s">
        <v>13</v>
      </c>
      <c r="L8" s="3"/>
      <c r="M8" s="19" t="s">
        <v>15</v>
      </c>
      <c r="N8" s="3"/>
      <c r="O8" s="19" t="s">
        <v>106</v>
      </c>
      <c r="P8" s="3"/>
      <c r="Q8" s="74" t="s">
        <v>109</v>
      </c>
      <c r="R8" s="74"/>
    </row>
    <row r="9" spans="1:18" ht="24.75" customHeight="1" x14ac:dyDescent="0.2">
      <c r="A9" s="33" t="s">
        <v>21</v>
      </c>
      <c r="B9" s="21"/>
      <c r="C9" s="20">
        <v>200000</v>
      </c>
      <c r="D9" s="21"/>
      <c r="E9" s="20">
        <v>1918818100</v>
      </c>
      <c r="F9" s="21"/>
      <c r="G9" s="20">
        <v>1715590587</v>
      </c>
      <c r="H9" s="21"/>
      <c r="I9" s="29">
        <v>203227512</v>
      </c>
      <c r="J9" s="47"/>
      <c r="K9" s="29">
        <v>200000</v>
      </c>
      <c r="L9" s="47"/>
      <c r="M9" s="29">
        <v>1918818100</v>
      </c>
      <c r="N9" s="47"/>
      <c r="O9" s="29">
        <v>1715590587</v>
      </c>
      <c r="P9" s="47"/>
      <c r="Q9" s="67">
        <v>203227512</v>
      </c>
      <c r="R9" s="67"/>
    </row>
    <row r="10" spans="1:18" ht="23.25" customHeight="1" x14ac:dyDescent="0.2">
      <c r="A10" s="46" t="s">
        <v>20</v>
      </c>
      <c r="B10" s="21"/>
      <c r="C10" s="23">
        <v>600000</v>
      </c>
      <c r="D10" s="21"/>
      <c r="E10" s="23">
        <v>4297993800</v>
      </c>
      <c r="F10" s="21"/>
      <c r="G10" s="23">
        <v>3826917419</v>
      </c>
      <c r="H10" s="21"/>
      <c r="I10" s="30">
        <v>471076380</v>
      </c>
      <c r="J10" s="47"/>
      <c r="K10" s="30">
        <v>600000</v>
      </c>
      <c r="L10" s="47"/>
      <c r="M10" s="30">
        <v>4297993800</v>
      </c>
      <c r="N10" s="47"/>
      <c r="O10" s="30">
        <v>3826917419</v>
      </c>
      <c r="P10" s="47"/>
      <c r="Q10" s="76">
        <v>471076380</v>
      </c>
      <c r="R10" s="76"/>
    </row>
    <row r="11" spans="1:18" ht="24" customHeight="1" x14ac:dyDescent="0.2">
      <c r="A11" s="46" t="s">
        <v>19</v>
      </c>
      <c r="B11" s="21"/>
      <c r="C11" s="23">
        <v>334</v>
      </c>
      <c r="D11" s="21"/>
      <c r="E11" s="23">
        <v>1257911</v>
      </c>
      <c r="F11" s="21"/>
      <c r="G11" s="23">
        <v>1271390</v>
      </c>
      <c r="H11" s="21"/>
      <c r="I11" s="30">
        <v>-13478</v>
      </c>
      <c r="J11" s="47"/>
      <c r="K11" s="30">
        <v>334</v>
      </c>
      <c r="L11" s="47"/>
      <c r="M11" s="30">
        <v>1257911</v>
      </c>
      <c r="N11" s="47"/>
      <c r="O11" s="30">
        <v>1271390</v>
      </c>
      <c r="P11" s="47"/>
      <c r="Q11" s="76">
        <v>-13478</v>
      </c>
      <c r="R11" s="76"/>
    </row>
    <row r="12" spans="1:18" ht="22.5" customHeight="1" x14ac:dyDescent="0.2">
      <c r="A12" s="46" t="s">
        <v>39</v>
      </c>
      <c r="B12" s="21"/>
      <c r="C12" s="23">
        <v>600000</v>
      </c>
      <c r="D12" s="21"/>
      <c r="E12" s="23">
        <v>500565669337</v>
      </c>
      <c r="F12" s="21"/>
      <c r="G12" s="23">
        <v>482420000000</v>
      </c>
      <c r="H12" s="21"/>
      <c r="I12" s="30">
        <v>18145669337</v>
      </c>
      <c r="J12" s="47"/>
      <c r="K12" s="30">
        <v>600000</v>
      </c>
      <c r="L12" s="47"/>
      <c r="M12" s="30">
        <v>500565669337</v>
      </c>
      <c r="N12" s="47"/>
      <c r="O12" s="30">
        <v>482420000000</v>
      </c>
      <c r="P12" s="47"/>
      <c r="Q12" s="76">
        <v>18145669337</v>
      </c>
      <c r="R12" s="76"/>
    </row>
    <row r="13" spans="1:18" ht="25.5" customHeight="1" x14ac:dyDescent="0.2">
      <c r="A13" s="34" t="s">
        <v>35</v>
      </c>
      <c r="B13" s="21"/>
      <c r="C13" s="25">
        <v>1500000</v>
      </c>
      <c r="D13" s="21"/>
      <c r="E13" s="25">
        <v>1499184375000</v>
      </c>
      <c r="F13" s="21"/>
      <c r="G13" s="25">
        <v>1500815625000</v>
      </c>
      <c r="H13" s="21"/>
      <c r="I13" s="31">
        <v>-1631249999</v>
      </c>
      <c r="J13" s="47"/>
      <c r="K13" s="31">
        <v>1500000</v>
      </c>
      <c r="L13" s="47"/>
      <c r="M13" s="31">
        <v>1499184375000</v>
      </c>
      <c r="N13" s="47"/>
      <c r="O13" s="31">
        <v>1500815625000</v>
      </c>
      <c r="P13" s="47"/>
      <c r="Q13" s="68">
        <v>-1631249999</v>
      </c>
      <c r="R13" s="68"/>
    </row>
    <row r="14" spans="1:18" ht="29.25" customHeight="1" x14ac:dyDescent="0.2">
      <c r="A14" s="15" t="s">
        <v>24</v>
      </c>
      <c r="B14" s="21"/>
      <c r="C14" s="27">
        <v>2900334</v>
      </c>
      <c r="D14" s="21"/>
      <c r="E14" s="27">
        <f>SUM(E9:E13)</f>
        <v>2005968114148</v>
      </c>
      <c r="F14" s="21"/>
      <c r="G14" s="27">
        <f>SUM(G9:G13)</f>
        <v>1988779404396</v>
      </c>
      <c r="H14" s="21"/>
      <c r="I14" s="32">
        <f>SUM(I9:I13)</f>
        <v>17188709752</v>
      </c>
      <c r="J14" s="47"/>
      <c r="K14" s="32">
        <v>2900334</v>
      </c>
      <c r="L14" s="47"/>
      <c r="M14" s="32">
        <v>2005968114148</v>
      </c>
      <c r="N14" s="47"/>
      <c r="O14" s="32">
        <v>1988779404396</v>
      </c>
      <c r="P14" s="47"/>
      <c r="Q14" s="75">
        <v>17188709752</v>
      </c>
      <c r="R14" s="75"/>
    </row>
    <row r="17" spans="5:7" x14ac:dyDescent="0.2">
      <c r="E17" s="39"/>
    </row>
    <row r="18" spans="5:7" x14ac:dyDescent="0.2">
      <c r="G18" s="42"/>
    </row>
  </sheetData>
  <mergeCells count="14">
    <mergeCell ref="A1:Q1"/>
    <mergeCell ref="A2:R2"/>
    <mergeCell ref="A3:R3"/>
    <mergeCell ref="A5:R5"/>
    <mergeCell ref="A7:A8"/>
    <mergeCell ref="C7:I7"/>
    <mergeCell ref="K7:R7"/>
    <mergeCell ref="Q8:R8"/>
    <mergeCell ref="Q14:R14"/>
    <mergeCell ref="Q9:R9"/>
    <mergeCell ref="Q10:R10"/>
    <mergeCell ref="Q11:R11"/>
    <mergeCell ref="Q12:R12"/>
    <mergeCell ref="Q13:R13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14"/>
  <sheetViews>
    <sheetView rightToLeft="1" workbookViewId="0">
      <selection activeCell="Q20" sqref="Q20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4.42578125" customWidth="1"/>
    <col min="7" max="7" width="1.42578125" customWidth="1"/>
    <col min="8" max="8" width="15.85546875" customWidth="1"/>
    <col min="9" max="9" width="1.28515625" customWidth="1"/>
    <col min="10" max="10" width="16" bestFit="1" customWidth="1"/>
    <col min="11" max="11" width="1.28515625" customWidth="1"/>
    <col min="12" max="12" width="9.85546875" bestFit="1" customWidth="1"/>
    <col min="13" max="13" width="1.28515625" customWidth="1"/>
    <col min="14" max="14" width="14.85546875" bestFit="1" customWidth="1"/>
    <col min="15" max="15" width="1.28515625" customWidth="1"/>
    <col min="16" max="16" width="11.28515625" bestFit="1" customWidth="1"/>
    <col min="17" max="17" width="1.28515625" customWidth="1"/>
    <col min="18" max="18" width="14.85546875" bestFit="1" customWidth="1"/>
    <col min="19" max="19" width="1.28515625" customWidth="1"/>
    <col min="20" max="20" width="8.28515625" bestFit="1" customWidth="1"/>
    <col min="21" max="21" width="1.28515625" customWidth="1"/>
    <col min="22" max="22" width="16.140625" bestFit="1" customWidth="1"/>
    <col min="23" max="23" width="1.28515625" customWidth="1"/>
    <col min="24" max="24" width="13.85546875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ht="17.25" customHeight="1" x14ac:dyDescent="0.2">
      <c r="A4" s="1" t="s">
        <v>3</v>
      </c>
      <c r="B4" s="64" t="s">
        <v>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ht="17.25" customHeight="1" x14ac:dyDescent="0.2">
      <c r="A5" s="64" t="s">
        <v>5</v>
      </c>
      <c r="B5" s="64"/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ht="14.45" customHeight="1" x14ac:dyDescent="0.2">
      <c r="F6" s="60" t="s">
        <v>7</v>
      </c>
      <c r="G6" s="60"/>
      <c r="H6" s="60"/>
      <c r="I6" s="60"/>
      <c r="J6" s="60"/>
      <c r="L6" s="60" t="s">
        <v>8</v>
      </c>
      <c r="M6" s="60"/>
      <c r="N6" s="60"/>
      <c r="O6" s="60"/>
      <c r="P6" s="60"/>
      <c r="Q6" s="60"/>
      <c r="R6" s="60"/>
      <c r="T6" s="60" t="s">
        <v>9</v>
      </c>
      <c r="U6" s="60"/>
      <c r="V6" s="60"/>
      <c r="W6" s="60"/>
      <c r="X6" s="60"/>
      <c r="Y6" s="60"/>
      <c r="Z6" s="60"/>
      <c r="AA6" s="60"/>
      <c r="AB6" s="60"/>
    </row>
    <row r="7" spans="1:28" ht="14.45" customHeight="1" x14ac:dyDescent="0.2">
      <c r="F7" s="3"/>
      <c r="G7" s="3"/>
      <c r="H7" s="3"/>
      <c r="I7" s="3"/>
      <c r="J7" s="3"/>
      <c r="L7" s="63" t="s">
        <v>10</v>
      </c>
      <c r="M7" s="63"/>
      <c r="N7" s="63"/>
      <c r="O7" s="3"/>
      <c r="P7" s="63" t="s">
        <v>11</v>
      </c>
      <c r="Q7" s="63"/>
      <c r="R7" s="63"/>
      <c r="T7" s="3"/>
      <c r="U7" s="3"/>
      <c r="V7" s="3"/>
      <c r="W7" s="3"/>
      <c r="X7" s="3"/>
      <c r="Y7" s="3"/>
      <c r="Z7" s="3"/>
      <c r="AA7" s="3"/>
      <c r="AB7" s="3"/>
    </row>
    <row r="8" spans="1:28" ht="28.5" customHeight="1" x14ac:dyDescent="0.2">
      <c r="A8" s="60" t="s">
        <v>12</v>
      </c>
      <c r="B8" s="60"/>
      <c r="C8" s="60"/>
      <c r="E8" s="60" t="s">
        <v>13</v>
      </c>
      <c r="F8" s="6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8.5" customHeight="1" x14ac:dyDescent="0.2">
      <c r="A9" s="61" t="s">
        <v>19</v>
      </c>
      <c r="B9" s="61"/>
      <c r="C9" s="61"/>
      <c r="E9" s="62">
        <v>0</v>
      </c>
      <c r="F9" s="62"/>
      <c r="H9" s="6">
        <v>0</v>
      </c>
      <c r="J9" s="6">
        <v>0</v>
      </c>
      <c r="L9" s="20">
        <v>334</v>
      </c>
      <c r="M9" s="21"/>
      <c r="N9" s="20">
        <v>1271390</v>
      </c>
      <c r="O9" s="21"/>
      <c r="P9" s="29">
        <v>0</v>
      </c>
      <c r="Q9" s="21"/>
      <c r="R9" s="20">
        <v>0</v>
      </c>
      <c r="S9" s="21"/>
      <c r="T9" s="20">
        <v>334</v>
      </c>
      <c r="U9" s="21"/>
      <c r="V9" s="20">
        <v>3796</v>
      </c>
      <c r="W9" s="21"/>
      <c r="X9" s="20">
        <v>1271390</v>
      </c>
      <c r="Y9" s="21"/>
      <c r="Z9" s="20">
        <v>1257911.2675999999</v>
      </c>
      <c r="AA9" s="21"/>
      <c r="AB9" s="22">
        <v>0</v>
      </c>
    </row>
    <row r="10" spans="1:28" ht="28.5" customHeight="1" x14ac:dyDescent="0.2">
      <c r="A10" s="56" t="s">
        <v>20</v>
      </c>
      <c r="B10" s="56"/>
      <c r="C10" s="56"/>
      <c r="E10" s="57">
        <v>0</v>
      </c>
      <c r="F10" s="57"/>
      <c r="H10" s="9">
        <v>0</v>
      </c>
      <c r="J10" s="9">
        <v>0</v>
      </c>
      <c r="L10" s="23">
        <v>2202283</v>
      </c>
      <c r="M10" s="21"/>
      <c r="N10" s="23">
        <v>14046591951</v>
      </c>
      <c r="O10" s="21"/>
      <c r="P10" s="30">
        <v>-1602283</v>
      </c>
      <c r="Q10" s="21"/>
      <c r="R10" s="23">
        <v>10936142096</v>
      </c>
      <c r="S10" s="21"/>
      <c r="T10" s="23">
        <v>600000</v>
      </c>
      <c r="U10" s="21"/>
      <c r="V10" s="23">
        <v>7220</v>
      </c>
      <c r="W10" s="21"/>
      <c r="X10" s="23">
        <v>3826917419</v>
      </c>
      <c r="Y10" s="21"/>
      <c r="Z10" s="23">
        <v>4297993800</v>
      </c>
      <c r="AA10" s="21"/>
      <c r="AB10" s="24">
        <v>0.03</v>
      </c>
    </row>
    <row r="11" spans="1:28" ht="28.5" customHeight="1" x14ac:dyDescent="0.2">
      <c r="A11" s="56" t="s">
        <v>21</v>
      </c>
      <c r="B11" s="56"/>
      <c r="C11" s="56"/>
      <c r="E11" s="57">
        <v>0</v>
      </c>
      <c r="F11" s="57"/>
      <c r="H11" s="9">
        <v>0</v>
      </c>
      <c r="J11" s="9">
        <v>0</v>
      </c>
      <c r="L11" s="23">
        <v>200000</v>
      </c>
      <c r="M11" s="21"/>
      <c r="N11" s="23">
        <v>1715590587</v>
      </c>
      <c r="O11" s="21"/>
      <c r="P11" s="30">
        <v>0</v>
      </c>
      <c r="Q11" s="21"/>
      <c r="R11" s="23">
        <v>0</v>
      </c>
      <c r="S11" s="21"/>
      <c r="T11" s="23">
        <v>200000</v>
      </c>
      <c r="U11" s="21"/>
      <c r="V11" s="23">
        <v>9670</v>
      </c>
      <c r="W11" s="21"/>
      <c r="X11" s="23">
        <v>1715590587</v>
      </c>
      <c r="Y11" s="21"/>
      <c r="Z11" s="23">
        <v>1918818100</v>
      </c>
      <c r="AA11" s="21"/>
      <c r="AB11" s="24">
        <v>0.01</v>
      </c>
    </row>
    <row r="12" spans="1:28" ht="28.5" customHeight="1" x14ac:dyDescent="0.2">
      <c r="A12" s="56" t="s">
        <v>22</v>
      </c>
      <c r="B12" s="56"/>
      <c r="C12" s="56"/>
      <c r="E12" s="57">
        <v>0</v>
      </c>
      <c r="F12" s="57"/>
      <c r="H12" s="9">
        <v>0</v>
      </c>
      <c r="J12" s="9">
        <v>0</v>
      </c>
      <c r="L12" s="23">
        <v>100000</v>
      </c>
      <c r="M12" s="21"/>
      <c r="N12" s="23">
        <v>6600119225</v>
      </c>
      <c r="O12" s="21"/>
      <c r="P12" s="30">
        <v>-100000</v>
      </c>
      <c r="Q12" s="21"/>
      <c r="R12" s="23">
        <v>6859881862</v>
      </c>
      <c r="S12" s="21"/>
      <c r="T12" s="23">
        <v>0</v>
      </c>
      <c r="U12" s="21"/>
      <c r="V12" s="23">
        <v>0</v>
      </c>
      <c r="W12" s="21"/>
      <c r="X12" s="23">
        <v>0</v>
      </c>
      <c r="Y12" s="21"/>
      <c r="Z12" s="23">
        <v>0</v>
      </c>
      <c r="AA12" s="21"/>
      <c r="AB12" s="24">
        <v>0</v>
      </c>
    </row>
    <row r="13" spans="1:28" ht="28.5" customHeight="1" x14ac:dyDescent="0.2">
      <c r="A13" s="58" t="s">
        <v>23</v>
      </c>
      <c r="B13" s="58"/>
      <c r="C13" s="58"/>
      <c r="D13" s="12"/>
      <c r="E13" s="57">
        <v>0</v>
      </c>
      <c r="F13" s="59"/>
      <c r="H13" s="13">
        <v>0</v>
      </c>
      <c r="J13" s="13">
        <v>0</v>
      </c>
      <c r="L13" s="25">
        <v>209</v>
      </c>
      <c r="M13" s="21"/>
      <c r="N13" s="25">
        <v>1861369</v>
      </c>
      <c r="O13" s="21"/>
      <c r="P13" s="31">
        <v>-209</v>
      </c>
      <c r="Q13" s="21"/>
      <c r="R13" s="25">
        <v>2202222</v>
      </c>
      <c r="S13" s="21"/>
      <c r="T13" s="25">
        <v>0</v>
      </c>
      <c r="U13" s="21"/>
      <c r="V13" s="25">
        <v>0</v>
      </c>
      <c r="W13" s="21"/>
      <c r="X13" s="25">
        <v>0</v>
      </c>
      <c r="Y13" s="21"/>
      <c r="Z13" s="25">
        <v>0</v>
      </c>
      <c r="AA13" s="21"/>
      <c r="AB13" s="26">
        <v>0</v>
      </c>
    </row>
    <row r="14" spans="1:28" ht="28.5" customHeight="1" x14ac:dyDescent="0.2">
      <c r="A14" s="55" t="s">
        <v>24</v>
      </c>
      <c r="B14" s="55"/>
      <c r="C14" s="55"/>
      <c r="D14" s="55"/>
      <c r="F14" s="16">
        <v>0</v>
      </c>
      <c r="H14" s="16">
        <v>0</v>
      </c>
      <c r="J14" s="16">
        <v>0</v>
      </c>
      <c r="L14" s="27">
        <f>SUM(L9:L13)</f>
        <v>2502826</v>
      </c>
      <c r="M14" s="21"/>
      <c r="N14" s="27">
        <f>SUM(N9:N13)</f>
        <v>22365434522</v>
      </c>
      <c r="O14" s="21"/>
      <c r="P14" s="32">
        <f>SUM(P9:P13)</f>
        <v>-1702492</v>
      </c>
      <c r="Q14" s="21"/>
      <c r="R14" s="27">
        <f>SUM(R9:R13)</f>
        <v>17798226180</v>
      </c>
      <c r="S14" s="21"/>
      <c r="T14" s="27">
        <f>SUM(T9:T13)</f>
        <v>800334</v>
      </c>
      <c r="U14" s="21"/>
      <c r="V14" s="27"/>
      <c r="W14" s="21"/>
      <c r="X14" s="27">
        <f>SUM(X9:X13)</f>
        <v>5543779396</v>
      </c>
      <c r="Y14" s="21"/>
      <c r="Z14" s="27">
        <f>SUM(Z9:Z13)</f>
        <v>6218069811.2676001</v>
      </c>
      <c r="AA14" s="21"/>
      <c r="AB14" s="28">
        <v>0.04</v>
      </c>
    </row>
  </sheetData>
  <mergeCells count="2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4:D14"/>
    <mergeCell ref="A11:C11"/>
    <mergeCell ref="E11:F11"/>
    <mergeCell ref="A12:C12"/>
    <mergeCell ref="E12:F12"/>
    <mergeCell ref="A13:C13"/>
    <mergeCell ref="E13:F13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11"/>
  <sheetViews>
    <sheetView rightToLeft="1" workbookViewId="0">
      <selection activeCell="B12" sqref="B12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9.42578125" customWidth="1"/>
    <col min="5" max="5" width="1.28515625" customWidth="1"/>
    <col min="6" max="6" width="27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7.7109375" bestFit="1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7.7109375" bestFit="1" customWidth="1"/>
    <col min="35" max="35" width="1.28515625" customWidth="1"/>
    <col min="36" max="36" width="17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3" spans="1:38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</row>
    <row r="4" spans="1:38" ht="14.45" customHeight="1" x14ac:dyDescent="0.2"/>
    <row r="5" spans="1:38" ht="17.25" customHeight="1" x14ac:dyDescent="0.2">
      <c r="A5" s="1" t="s">
        <v>26</v>
      </c>
      <c r="B5" s="64" t="s">
        <v>27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1:38" ht="22.5" customHeight="1" x14ac:dyDescent="0.2">
      <c r="A6" s="60" t="s">
        <v>28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 t="s">
        <v>7</v>
      </c>
      <c r="Q6" s="60"/>
      <c r="R6" s="60"/>
      <c r="S6" s="60"/>
      <c r="T6" s="60"/>
      <c r="V6" s="60" t="s">
        <v>8</v>
      </c>
      <c r="W6" s="60"/>
      <c r="X6" s="60"/>
      <c r="Y6" s="60"/>
      <c r="Z6" s="60"/>
      <c r="AA6" s="60"/>
      <c r="AB6" s="60"/>
      <c r="AD6" s="60" t="s">
        <v>9</v>
      </c>
      <c r="AE6" s="60"/>
      <c r="AF6" s="60"/>
      <c r="AG6" s="60"/>
      <c r="AH6" s="60"/>
      <c r="AI6" s="60"/>
      <c r="AJ6" s="60"/>
      <c r="AK6" s="60"/>
      <c r="AL6" s="6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3" t="s">
        <v>10</v>
      </c>
      <c r="W7" s="63"/>
      <c r="X7" s="63"/>
      <c r="Y7" s="3"/>
      <c r="Z7" s="63" t="s">
        <v>11</v>
      </c>
      <c r="AA7" s="63"/>
      <c r="AB7" s="63"/>
      <c r="AD7" s="3"/>
      <c r="AE7" s="3"/>
      <c r="AF7" s="3"/>
      <c r="AG7" s="3"/>
      <c r="AH7" s="3"/>
      <c r="AI7" s="3"/>
      <c r="AJ7" s="3"/>
      <c r="AK7" s="3"/>
      <c r="AL7" s="3"/>
    </row>
    <row r="8" spans="1:38" ht="31.5" customHeight="1" x14ac:dyDescent="0.2">
      <c r="A8" s="60" t="s">
        <v>29</v>
      </c>
      <c r="B8" s="60"/>
      <c r="D8" s="2" t="s">
        <v>30</v>
      </c>
      <c r="F8" s="2" t="s">
        <v>31</v>
      </c>
      <c r="H8" s="2" t="s">
        <v>32</v>
      </c>
      <c r="J8" s="2" t="s">
        <v>33</v>
      </c>
      <c r="L8" s="2" t="s">
        <v>34</v>
      </c>
      <c r="N8" s="2" t="s">
        <v>25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31.5" customHeight="1" x14ac:dyDescent="0.2">
      <c r="A9" s="61" t="s">
        <v>35</v>
      </c>
      <c r="B9" s="61"/>
      <c r="D9" s="33" t="s">
        <v>36</v>
      </c>
      <c r="E9" s="21"/>
      <c r="F9" s="33" t="s">
        <v>36</v>
      </c>
      <c r="H9" s="5" t="s">
        <v>37</v>
      </c>
      <c r="J9" s="5" t="s">
        <v>38</v>
      </c>
      <c r="L9" s="7">
        <v>23</v>
      </c>
      <c r="N9" s="7">
        <v>23</v>
      </c>
      <c r="P9" s="6">
        <v>0</v>
      </c>
      <c r="R9" s="6">
        <v>0</v>
      </c>
      <c r="T9" s="6">
        <v>0</v>
      </c>
      <c r="V9" s="20">
        <v>1500000</v>
      </c>
      <c r="X9" s="20">
        <v>1500815625000</v>
      </c>
      <c r="Z9" s="6">
        <v>0</v>
      </c>
      <c r="AB9" s="6">
        <v>0</v>
      </c>
      <c r="AD9" s="20">
        <v>1500000</v>
      </c>
      <c r="AE9" s="21"/>
      <c r="AF9" s="20">
        <v>1000000</v>
      </c>
      <c r="AH9" s="6">
        <v>1500815625000</v>
      </c>
      <c r="AJ9" s="6">
        <v>1499184375000</v>
      </c>
      <c r="AL9" s="22">
        <v>9.81</v>
      </c>
    </row>
    <row r="10" spans="1:38" ht="31.5" customHeight="1" x14ac:dyDescent="0.2">
      <c r="A10" s="58" t="s">
        <v>39</v>
      </c>
      <c r="B10" s="58"/>
      <c r="D10" s="34" t="s">
        <v>36</v>
      </c>
      <c r="E10" s="21"/>
      <c r="F10" s="34" t="s">
        <v>36</v>
      </c>
      <c r="H10" s="11" t="s">
        <v>40</v>
      </c>
      <c r="J10" s="11" t="s">
        <v>41</v>
      </c>
      <c r="L10" s="14">
        <v>23</v>
      </c>
      <c r="N10" s="14">
        <v>23</v>
      </c>
      <c r="P10" s="13">
        <v>0</v>
      </c>
      <c r="R10" s="13">
        <v>0</v>
      </c>
      <c r="T10" s="13">
        <v>0</v>
      </c>
      <c r="V10" s="25">
        <v>600000</v>
      </c>
      <c r="X10" s="25">
        <v>482420000000</v>
      </c>
      <c r="Z10" s="13">
        <v>0</v>
      </c>
      <c r="AB10" s="13">
        <v>0</v>
      </c>
      <c r="AD10" s="25">
        <v>600000</v>
      </c>
      <c r="AE10" s="21"/>
      <c r="AF10" s="25">
        <v>834730</v>
      </c>
      <c r="AH10" s="13">
        <v>482420000000</v>
      </c>
      <c r="AJ10" s="13">
        <v>500565669337</v>
      </c>
      <c r="AL10" s="26">
        <v>3.28</v>
      </c>
    </row>
    <row r="11" spans="1:38" ht="31.5" customHeight="1" x14ac:dyDescent="0.2">
      <c r="A11" s="55" t="s">
        <v>24</v>
      </c>
      <c r="B11" s="55"/>
      <c r="D11" s="16"/>
      <c r="F11" s="16"/>
      <c r="H11" s="16"/>
      <c r="J11" s="16"/>
      <c r="L11" s="16"/>
      <c r="N11" s="16"/>
      <c r="P11" s="16">
        <v>0</v>
      </c>
      <c r="R11" s="16">
        <v>0</v>
      </c>
      <c r="T11" s="16">
        <v>0</v>
      </c>
      <c r="V11" s="27">
        <f>SUM(V9:V10)</f>
        <v>2100000</v>
      </c>
      <c r="X11" s="27">
        <f>SUM(X9:X10)</f>
        <v>1983235625000</v>
      </c>
      <c r="Z11" s="16">
        <v>0</v>
      </c>
      <c r="AB11" s="16">
        <v>0</v>
      </c>
      <c r="AD11" s="27">
        <f>SUM(AD9:AD10)</f>
        <v>2100000</v>
      </c>
      <c r="AE11" s="21"/>
      <c r="AF11" s="27"/>
      <c r="AG11" s="21"/>
      <c r="AH11" s="27">
        <f>SUM(AH9:AH10)</f>
        <v>1983235625000</v>
      </c>
      <c r="AI11" s="21"/>
      <c r="AJ11" s="27">
        <f>SUM(AJ9:AJ10)</f>
        <v>1999750044337</v>
      </c>
      <c r="AK11" s="21"/>
      <c r="AL11" s="28">
        <v>13.09</v>
      </c>
    </row>
  </sheetData>
  <mergeCells count="14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4"/>
  <sheetViews>
    <sheetView rightToLeft="1" workbookViewId="0">
      <selection activeCell="I21" sqref="I2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18.7109375" customWidth="1"/>
    <col min="14" max="14" width="0.28515625" customWidth="1"/>
  </cols>
  <sheetData>
    <row r="1" spans="1:1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8" customHeight="1" x14ac:dyDescent="0.2">
      <c r="A4" s="64" t="s">
        <v>42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8" customHeight="1" x14ac:dyDescent="0.2">
      <c r="A5" s="64" t="s">
        <v>43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4.45" customHeight="1" x14ac:dyDescent="0.2"/>
    <row r="7" spans="1:13" ht="14.45" customHeight="1" x14ac:dyDescent="0.2">
      <c r="C7" s="60" t="s">
        <v>9</v>
      </c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3" ht="18" customHeight="1" x14ac:dyDescent="0.2">
      <c r="A8" s="2" t="s">
        <v>44</v>
      </c>
      <c r="B8" s="21"/>
      <c r="C8" s="4" t="s">
        <v>13</v>
      </c>
      <c r="D8" s="35"/>
      <c r="E8" s="4" t="s">
        <v>45</v>
      </c>
      <c r="F8" s="35"/>
      <c r="G8" s="4" t="s">
        <v>46</v>
      </c>
      <c r="H8" s="35"/>
      <c r="I8" s="4" t="s">
        <v>47</v>
      </c>
      <c r="J8" s="35"/>
      <c r="K8" s="4" t="s">
        <v>48</v>
      </c>
      <c r="L8" s="35"/>
      <c r="M8" s="4" t="s">
        <v>49</v>
      </c>
    </row>
    <row r="9" spans="1:13" ht="18" customHeight="1" x14ac:dyDescent="0.2">
      <c r="A9" s="36" t="s">
        <v>39</v>
      </c>
      <c r="B9" s="21"/>
      <c r="C9" s="37">
        <v>600000</v>
      </c>
      <c r="D9" s="21"/>
      <c r="E9" s="37">
        <v>805330</v>
      </c>
      <c r="F9" s="21"/>
      <c r="G9" s="37">
        <v>834730</v>
      </c>
      <c r="H9" s="21"/>
      <c r="I9" s="38" t="s">
        <v>50</v>
      </c>
      <c r="J9" s="21"/>
      <c r="K9" s="37">
        <v>500565669337</v>
      </c>
      <c r="L9" s="21"/>
      <c r="M9" s="36" t="s">
        <v>51</v>
      </c>
    </row>
    <row r="10" spans="1:13" ht="18" customHeight="1" x14ac:dyDescent="0.2">
      <c r="A10" s="15" t="s">
        <v>24</v>
      </c>
      <c r="B10" s="21"/>
      <c r="C10" s="27">
        <v>600000</v>
      </c>
      <c r="D10" s="21"/>
      <c r="E10" s="27"/>
      <c r="F10" s="21"/>
      <c r="G10" s="27"/>
      <c r="H10" s="21"/>
      <c r="I10" s="27"/>
      <c r="J10" s="21"/>
      <c r="K10" s="27">
        <v>500565669337</v>
      </c>
      <c r="L10" s="21"/>
      <c r="M10" s="27"/>
    </row>
    <row r="13" spans="1:13" x14ac:dyDescent="0.2">
      <c r="K13" s="39"/>
    </row>
    <row r="14" spans="1:13" x14ac:dyDescent="0.2">
      <c r="K14" s="4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L19"/>
  <sheetViews>
    <sheetView rightToLeft="1" workbookViewId="0">
      <selection activeCell="G23" sqref="G23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8.8554687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9" bestFit="1" customWidth="1"/>
    <col min="11" max="11" width="1.28515625" customWidth="1"/>
    <col min="12" max="12" width="18.28515625" bestFit="1" customWidth="1"/>
    <col min="13" max="13" width="1.28515625" customWidth="1"/>
    <col min="14" max="14" width="4.85546875" customWidth="1"/>
  </cols>
  <sheetData>
    <row r="1" spans="1:12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4.45" customHeight="1" x14ac:dyDescent="0.2"/>
    <row r="5" spans="1:12" ht="18" customHeight="1" x14ac:dyDescent="0.2">
      <c r="A5" s="1" t="s">
        <v>52</v>
      </c>
      <c r="B5" s="64" t="s">
        <v>53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16.5" customHeight="1" x14ac:dyDescent="0.2">
      <c r="D6" s="2" t="s">
        <v>7</v>
      </c>
      <c r="F6" s="60" t="s">
        <v>8</v>
      </c>
      <c r="G6" s="60"/>
      <c r="H6" s="60"/>
      <c r="J6" s="2" t="s">
        <v>9</v>
      </c>
    </row>
    <row r="7" spans="1:12" ht="14.45" customHeight="1" x14ac:dyDescent="0.2">
      <c r="D7" s="3"/>
      <c r="F7" s="3"/>
      <c r="G7" s="3"/>
      <c r="H7" s="3"/>
      <c r="J7" s="3"/>
      <c r="L7" s="65" t="s">
        <v>18</v>
      </c>
    </row>
    <row r="8" spans="1:12" ht="17.25" customHeight="1" x14ac:dyDescent="0.2">
      <c r="A8" s="60" t="s">
        <v>54</v>
      </c>
      <c r="B8" s="60"/>
      <c r="D8" s="2" t="s">
        <v>55</v>
      </c>
      <c r="F8" s="2" t="s">
        <v>56</v>
      </c>
      <c r="H8" s="2" t="s">
        <v>57</v>
      </c>
      <c r="J8" s="2" t="s">
        <v>55</v>
      </c>
      <c r="L8" s="66"/>
    </row>
    <row r="9" spans="1:12" ht="21.75" customHeight="1" x14ac:dyDescent="0.2">
      <c r="A9" s="61" t="s">
        <v>112</v>
      </c>
      <c r="B9" s="61"/>
      <c r="D9" s="20">
        <v>610634</v>
      </c>
      <c r="E9" s="21"/>
      <c r="F9" s="20">
        <v>3640939218241</v>
      </c>
      <c r="G9" s="21"/>
      <c r="H9" s="20">
        <v>3148614747500</v>
      </c>
      <c r="I9" s="21"/>
      <c r="J9" s="20">
        <v>492325081375</v>
      </c>
      <c r="L9" s="43" t="s">
        <v>58</v>
      </c>
    </row>
    <row r="10" spans="1:12" ht="21.75" customHeight="1" x14ac:dyDescent="0.2">
      <c r="A10" s="56" t="s">
        <v>110</v>
      </c>
      <c r="B10" s="56"/>
      <c r="D10" s="23">
        <v>11851046000000</v>
      </c>
      <c r="E10" s="21"/>
      <c r="F10" s="23">
        <v>0</v>
      </c>
      <c r="G10" s="21"/>
      <c r="H10" s="23">
        <v>786596000000</v>
      </c>
      <c r="I10" s="21"/>
      <c r="J10" s="23">
        <v>11064450000000</v>
      </c>
      <c r="L10" s="44" t="s">
        <v>120</v>
      </c>
    </row>
    <row r="11" spans="1:12" ht="21.75" customHeight="1" x14ac:dyDescent="0.2">
      <c r="A11" s="56" t="s">
        <v>111</v>
      </c>
      <c r="B11" s="56"/>
      <c r="D11" s="23">
        <v>153256685</v>
      </c>
      <c r="E11" s="21"/>
      <c r="F11" s="23">
        <v>1560706448283</v>
      </c>
      <c r="G11" s="21"/>
      <c r="H11" s="23">
        <v>1534963678356</v>
      </c>
      <c r="I11" s="21"/>
      <c r="J11" s="23">
        <v>25896026612</v>
      </c>
      <c r="L11" s="44" t="s">
        <v>60</v>
      </c>
    </row>
    <row r="12" spans="1:12" ht="21.75" customHeight="1" x14ac:dyDescent="0.2">
      <c r="A12" s="56" t="s">
        <v>115</v>
      </c>
      <c r="B12" s="56"/>
      <c r="D12" s="23">
        <v>902500</v>
      </c>
      <c r="E12" s="21"/>
      <c r="F12" s="23">
        <v>3121540</v>
      </c>
      <c r="G12" s="21"/>
      <c r="H12" s="23">
        <v>2243080</v>
      </c>
      <c r="I12" s="21"/>
      <c r="J12" s="23">
        <v>1780960</v>
      </c>
      <c r="L12" s="44" t="s">
        <v>59</v>
      </c>
    </row>
    <row r="13" spans="1:12" ht="21.75" customHeight="1" x14ac:dyDescent="0.2">
      <c r="A13" s="56" t="s">
        <v>114</v>
      </c>
      <c r="B13" s="56"/>
      <c r="D13" s="23">
        <v>0</v>
      </c>
      <c r="E13" s="21"/>
      <c r="F13" s="23">
        <v>50000000</v>
      </c>
      <c r="G13" s="21"/>
      <c r="H13" s="23">
        <v>30000</v>
      </c>
      <c r="I13" s="21"/>
      <c r="J13" s="23">
        <v>49970000</v>
      </c>
      <c r="L13" s="44" t="s">
        <v>59</v>
      </c>
    </row>
    <row r="14" spans="1:12" ht="21.75" customHeight="1" x14ac:dyDescent="0.2">
      <c r="A14" s="58" t="s">
        <v>113</v>
      </c>
      <c r="B14" s="58"/>
      <c r="D14" s="25">
        <v>0</v>
      </c>
      <c r="E14" s="21"/>
      <c r="F14" s="25">
        <v>1645000000000</v>
      </c>
      <c r="G14" s="21"/>
      <c r="H14" s="25">
        <v>0</v>
      </c>
      <c r="I14" s="21"/>
      <c r="J14" s="25">
        <v>1645000000000</v>
      </c>
      <c r="L14" s="45" t="s">
        <v>61</v>
      </c>
    </row>
    <row r="15" spans="1:12" ht="21.75" customHeight="1" thickBot="1" x14ac:dyDescent="0.25">
      <c r="A15" s="55" t="s">
        <v>24</v>
      </c>
      <c r="B15" s="55"/>
      <c r="D15" s="27">
        <f>SUM(D9:D14)</f>
        <v>11851200769819</v>
      </c>
      <c r="E15" s="21"/>
      <c r="F15" s="27">
        <f>SUM(F9:F14)</f>
        <v>6846698788064</v>
      </c>
      <c r="G15" s="21"/>
      <c r="H15" s="27">
        <f>SUM(H9:H14)</f>
        <v>5470176698936</v>
      </c>
      <c r="I15" s="21"/>
      <c r="J15" s="27">
        <f>SUM(J9:J14)</f>
        <v>13227722858947</v>
      </c>
      <c r="L15" s="41" t="s">
        <v>121</v>
      </c>
    </row>
    <row r="16" spans="1:12" ht="13.5" thickTop="1" x14ac:dyDescent="0.2"/>
    <row r="18" spans="4:12" x14ac:dyDescent="0.2">
      <c r="D18" s="42"/>
      <c r="E18" s="42"/>
      <c r="F18" s="42"/>
      <c r="G18" s="42"/>
      <c r="H18" s="42"/>
      <c r="I18" s="42"/>
      <c r="J18" s="42"/>
    </row>
    <row r="19" spans="4:12" x14ac:dyDescent="0.2">
      <c r="L19" s="42"/>
    </row>
  </sheetData>
  <mergeCells count="14">
    <mergeCell ref="A1:L1"/>
    <mergeCell ref="A2:L2"/>
    <mergeCell ref="A3:L3"/>
    <mergeCell ref="B5:L5"/>
    <mergeCell ref="F6:H6"/>
    <mergeCell ref="L7:L8"/>
    <mergeCell ref="A13:B13"/>
    <mergeCell ref="A14:B14"/>
    <mergeCell ref="A15:B15"/>
    <mergeCell ref="A11:B11"/>
    <mergeCell ref="A12:B12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J13"/>
  <sheetViews>
    <sheetView rightToLeft="1" workbookViewId="0">
      <selection activeCell="D10" sqref="D10"/>
    </sheetView>
  </sheetViews>
  <sheetFormatPr defaultRowHeight="12.75" x14ac:dyDescent="0.2"/>
  <cols>
    <col min="1" max="1" width="2.5703125" customWidth="1"/>
    <col min="2" max="2" width="50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.75" customHeight="1" x14ac:dyDescent="0.2">
      <c r="A2" s="53" t="s">
        <v>62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5.75" customHeight="1" x14ac:dyDescent="0.2"/>
    <row r="5" spans="1:10" ht="29.1" customHeight="1" x14ac:dyDescent="0.2">
      <c r="A5" s="1" t="s">
        <v>63</v>
      </c>
      <c r="B5" s="64" t="s">
        <v>64</v>
      </c>
      <c r="C5" s="64"/>
      <c r="D5" s="64"/>
      <c r="E5" s="64"/>
      <c r="F5" s="64"/>
      <c r="G5" s="64"/>
      <c r="H5" s="64"/>
      <c r="I5" s="64"/>
      <c r="J5" s="64"/>
    </row>
    <row r="6" spans="1:10" ht="16.5" customHeight="1" x14ac:dyDescent="0.2"/>
    <row r="7" spans="1:10" ht="22.5" customHeight="1" x14ac:dyDescent="0.2">
      <c r="A7" s="60" t="s">
        <v>65</v>
      </c>
      <c r="B7" s="60"/>
      <c r="D7" s="2" t="s">
        <v>66</v>
      </c>
      <c r="F7" s="2" t="s">
        <v>55</v>
      </c>
      <c r="H7" s="2" t="s">
        <v>67</v>
      </c>
      <c r="J7" s="2" t="s">
        <v>68</v>
      </c>
    </row>
    <row r="8" spans="1:10" ht="21.75" customHeight="1" x14ac:dyDescent="0.2">
      <c r="A8" s="61" t="s">
        <v>69</v>
      </c>
      <c r="B8" s="61"/>
      <c r="D8" s="33" t="s">
        <v>70</v>
      </c>
      <c r="F8" s="20">
        <v>1650861468</v>
      </c>
      <c r="G8" s="21"/>
      <c r="H8" s="22">
        <v>0.53</v>
      </c>
      <c r="I8" s="21"/>
      <c r="J8" s="22">
        <v>0.01</v>
      </c>
    </row>
    <row r="9" spans="1:10" ht="21.75" customHeight="1" x14ac:dyDescent="0.2">
      <c r="A9" s="56" t="s">
        <v>71</v>
      </c>
      <c r="B9" s="56"/>
      <c r="D9" s="46" t="s">
        <v>72</v>
      </c>
      <c r="F9" s="23">
        <v>0</v>
      </c>
      <c r="G9" s="21"/>
      <c r="H9" s="24">
        <v>0</v>
      </c>
      <c r="I9" s="21"/>
      <c r="J9" s="24">
        <v>0</v>
      </c>
    </row>
    <row r="10" spans="1:10" ht="21.75" customHeight="1" x14ac:dyDescent="0.2">
      <c r="A10" s="56" t="s">
        <v>73</v>
      </c>
      <c r="B10" s="56"/>
      <c r="D10" s="46" t="s">
        <v>74</v>
      </c>
      <c r="F10" s="23">
        <v>28914197238</v>
      </c>
      <c r="G10" s="21"/>
      <c r="H10" s="24">
        <v>9.32</v>
      </c>
      <c r="I10" s="21"/>
      <c r="J10" s="24">
        <v>0.19</v>
      </c>
    </row>
    <row r="11" spans="1:10" ht="21.75" customHeight="1" x14ac:dyDescent="0.2">
      <c r="A11" s="56" t="s">
        <v>75</v>
      </c>
      <c r="B11" s="56"/>
      <c r="D11" s="46" t="s">
        <v>76</v>
      </c>
      <c r="F11" s="23">
        <v>279325813886</v>
      </c>
      <c r="G11" s="21"/>
      <c r="H11" s="24">
        <v>90.05</v>
      </c>
      <c r="I11" s="21"/>
      <c r="J11" s="24">
        <v>1.83</v>
      </c>
    </row>
    <row r="12" spans="1:10" ht="21.75" customHeight="1" x14ac:dyDescent="0.2">
      <c r="A12" s="58" t="s">
        <v>77</v>
      </c>
      <c r="B12" s="58"/>
      <c r="D12" s="34" t="s">
        <v>78</v>
      </c>
      <c r="F12" s="25">
        <v>151537931</v>
      </c>
      <c r="G12" s="21"/>
      <c r="H12" s="26">
        <v>0.05</v>
      </c>
      <c r="I12" s="21"/>
      <c r="J12" s="26">
        <v>0</v>
      </c>
    </row>
    <row r="13" spans="1:10" ht="23.25" customHeight="1" x14ac:dyDescent="0.2">
      <c r="A13" s="55" t="s">
        <v>24</v>
      </c>
      <c r="B13" s="55"/>
      <c r="D13" s="16"/>
      <c r="F13" s="27">
        <f>SUM(F8:F12)</f>
        <v>310042410523</v>
      </c>
      <c r="G13" s="21"/>
      <c r="H13" s="28">
        <v>99.95</v>
      </c>
      <c r="I13" s="21"/>
      <c r="J13" s="28">
        <v>2.0299999999999998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W14"/>
  <sheetViews>
    <sheetView rightToLeft="1" workbookViewId="0">
      <selection activeCell="H9" sqref="H9:H1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2" bestFit="1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1.75" customHeight="1" x14ac:dyDescent="0.2">
      <c r="A2" s="53" t="s">
        <v>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4.45" customHeight="1" x14ac:dyDescent="0.2"/>
    <row r="5" spans="1:23" ht="18.75" customHeight="1" x14ac:dyDescent="0.2">
      <c r="A5" s="1" t="s">
        <v>79</v>
      </c>
      <c r="B5" s="64" t="s">
        <v>80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4.45" customHeight="1" x14ac:dyDescent="0.2">
      <c r="D6" s="60" t="s">
        <v>81</v>
      </c>
      <c r="E6" s="60"/>
      <c r="F6" s="60"/>
      <c r="G6" s="60"/>
      <c r="H6" s="60"/>
      <c r="I6" s="60"/>
      <c r="J6" s="60"/>
      <c r="K6" s="60"/>
      <c r="L6" s="60"/>
      <c r="N6" s="60" t="s">
        <v>82</v>
      </c>
      <c r="O6" s="60"/>
      <c r="P6" s="60"/>
      <c r="Q6" s="60"/>
      <c r="R6" s="60"/>
      <c r="S6" s="60"/>
      <c r="T6" s="60"/>
      <c r="U6" s="60"/>
      <c r="V6" s="60"/>
      <c r="W6" s="60"/>
    </row>
    <row r="7" spans="1:23" ht="14.45" customHeight="1" x14ac:dyDescent="0.2">
      <c r="D7" s="3"/>
      <c r="E7" s="3"/>
      <c r="F7" s="3"/>
      <c r="G7" s="3"/>
      <c r="H7" s="3"/>
      <c r="I7" s="3"/>
      <c r="J7" s="63" t="s">
        <v>24</v>
      </c>
      <c r="K7" s="63"/>
      <c r="L7" s="63"/>
      <c r="N7" s="3"/>
      <c r="O7" s="3"/>
      <c r="P7" s="3"/>
      <c r="Q7" s="3"/>
      <c r="R7" s="3"/>
      <c r="S7" s="3"/>
      <c r="T7" s="3"/>
      <c r="U7" s="63" t="s">
        <v>24</v>
      </c>
      <c r="V7" s="63"/>
      <c r="W7" s="63"/>
    </row>
    <row r="8" spans="1:23" ht="14.45" customHeight="1" x14ac:dyDescent="0.2">
      <c r="A8" s="60" t="s">
        <v>83</v>
      </c>
      <c r="B8" s="60"/>
      <c r="D8" s="2" t="s">
        <v>84</v>
      </c>
      <c r="F8" s="2" t="s">
        <v>85</v>
      </c>
      <c r="H8" s="2" t="s">
        <v>86</v>
      </c>
      <c r="J8" s="4" t="s">
        <v>55</v>
      </c>
      <c r="K8" s="3"/>
      <c r="L8" s="4" t="s">
        <v>67</v>
      </c>
      <c r="N8" s="2" t="s">
        <v>84</v>
      </c>
      <c r="P8" s="60" t="s">
        <v>85</v>
      </c>
      <c r="Q8" s="60"/>
      <c r="S8" s="2" t="s">
        <v>86</v>
      </c>
      <c r="U8" s="4" t="s">
        <v>55</v>
      </c>
      <c r="V8" s="3"/>
      <c r="W8" s="4" t="s">
        <v>67</v>
      </c>
    </row>
    <row r="9" spans="1:23" ht="21.75" customHeight="1" x14ac:dyDescent="0.2">
      <c r="A9" s="61" t="s">
        <v>23</v>
      </c>
      <c r="B9" s="61"/>
      <c r="D9" s="6">
        <v>0</v>
      </c>
      <c r="F9" s="6">
        <v>0</v>
      </c>
      <c r="H9" s="6">
        <v>340853</v>
      </c>
      <c r="J9" s="6">
        <v>340853</v>
      </c>
      <c r="L9" s="22">
        <v>0</v>
      </c>
      <c r="N9" s="6">
        <v>0</v>
      </c>
      <c r="P9" s="62">
        <v>0</v>
      </c>
      <c r="Q9" s="62"/>
      <c r="S9" s="6">
        <v>340853</v>
      </c>
      <c r="U9" s="6">
        <v>340853</v>
      </c>
      <c r="W9" s="7">
        <v>0</v>
      </c>
    </row>
    <row r="10" spans="1:23" ht="21.75" customHeight="1" x14ac:dyDescent="0.2">
      <c r="A10" s="56" t="s">
        <v>20</v>
      </c>
      <c r="B10" s="56"/>
      <c r="D10" s="9">
        <v>0</v>
      </c>
      <c r="F10" s="9">
        <v>471076380</v>
      </c>
      <c r="H10" s="9">
        <v>716467564</v>
      </c>
      <c r="J10" s="9">
        <v>1187543944</v>
      </c>
      <c r="L10" s="24">
        <v>0.38</v>
      </c>
      <c r="N10" s="9">
        <v>0</v>
      </c>
      <c r="P10" s="57">
        <v>471076380</v>
      </c>
      <c r="Q10" s="57"/>
      <c r="S10" s="9">
        <v>716467564</v>
      </c>
      <c r="U10" s="9">
        <v>1187543944</v>
      </c>
      <c r="W10" s="10">
        <v>0.2</v>
      </c>
    </row>
    <row r="11" spans="1:23" ht="21.75" customHeight="1" x14ac:dyDescent="0.2">
      <c r="A11" s="56" t="s">
        <v>22</v>
      </c>
      <c r="B11" s="56"/>
      <c r="D11" s="9">
        <v>0</v>
      </c>
      <c r="F11" s="9">
        <v>0</v>
      </c>
      <c r="H11" s="9">
        <v>259762637</v>
      </c>
      <c r="J11" s="9">
        <v>259762637</v>
      </c>
      <c r="L11" s="24">
        <v>0.08</v>
      </c>
      <c r="N11" s="9">
        <v>0</v>
      </c>
      <c r="P11" s="57">
        <v>0</v>
      </c>
      <c r="Q11" s="57"/>
      <c r="S11" s="9">
        <v>259762637</v>
      </c>
      <c r="U11" s="9">
        <v>259762637</v>
      </c>
      <c r="W11" s="10">
        <v>0.04</v>
      </c>
    </row>
    <row r="12" spans="1:23" ht="21.75" customHeight="1" x14ac:dyDescent="0.2">
      <c r="A12" s="56" t="s">
        <v>21</v>
      </c>
      <c r="B12" s="56"/>
      <c r="D12" s="9">
        <v>0</v>
      </c>
      <c r="F12" s="9">
        <v>203227512</v>
      </c>
      <c r="H12" s="9">
        <v>0</v>
      </c>
      <c r="J12" s="9">
        <v>203227512</v>
      </c>
      <c r="L12" s="24">
        <v>7.0000000000000007E-2</v>
      </c>
      <c r="N12" s="9">
        <v>0</v>
      </c>
      <c r="P12" s="57">
        <v>203227512</v>
      </c>
      <c r="Q12" s="57"/>
      <c r="S12" s="9">
        <v>0</v>
      </c>
      <c r="U12" s="9">
        <v>203227512</v>
      </c>
      <c r="W12" s="10">
        <v>0.03</v>
      </c>
    </row>
    <row r="13" spans="1:23" ht="21.75" customHeight="1" x14ac:dyDescent="0.2">
      <c r="A13" s="58" t="s">
        <v>19</v>
      </c>
      <c r="B13" s="58"/>
      <c r="D13" s="13">
        <v>0</v>
      </c>
      <c r="F13" s="13">
        <v>-13478</v>
      </c>
      <c r="H13" s="13">
        <v>0</v>
      </c>
      <c r="J13" s="13">
        <v>-13478</v>
      </c>
      <c r="L13" s="26">
        <v>0</v>
      </c>
      <c r="N13" s="13">
        <v>0</v>
      </c>
      <c r="P13" s="57">
        <v>-13478</v>
      </c>
      <c r="Q13" s="59"/>
      <c r="S13" s="13">
        <v>0</v>
      </c>
      <c r="U13" s="13">
        <v>-13478</v>
      </c>
      <c r="W13" s="14">
        <v>0</v>
      </c>
    </row>
    <row r="14" spans="1:23" ht="21.75" customHeight="1" x14ac:dyDescent="0.2">
      <c r="A14" s="55" t="s">
        <v>24</v>
      </c>
      <c r="B14" s="55"/>
      <c r="D14" s="16">
        <v>0</v>
      </c>
      <c r="F14" s="16">
        <v>674290414</v>
      </c>
      <c r="H14" s="16">
        <v>976571054</v>
      </c>
      <c r="J14" s="16">
        <v>1650861468</v>
      </c>
      <c r="L14" s="28">
        <v>0.53</v>
      </c>
      <c r="N14" s="16">
        <v>0</v>
      </c>
      <c r="Q14" s="16">
        <v>674290414</v>
      </c>
      <c r="S14" s="16">
        <v>976571054</v>
      </c>
      <c r="U14" s="16">
        <v>1650861468</v>
      </c>
      <c r="W14" s="17">
        <v>0.27</v>
      </c>
    </row>
  </sheetData>
  <mergeCells count="2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3:B13"/>
    <mergeCell ref="P13:Q13"/>
    <mergeCell ref="A14:B14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R11"/>
  <sheetViews>
    <sheetView rightToLeft="1" workbookViewId="0">
      <selection activeCell="A9" sqref="A9:R10"/>
    </sheetView>
  </sheetViews>
  <sheetFormatPr defaultRowHeight="12.75" x14ac:dyDescent="0.2"/>
  <cols>
    <col min="1" max="1" width="6.7109375" bestFit="1" customWidth="1"/>
    <col min="2" max="2" width="23.5703125" customWidth="1"/>
    <col min="3" max="3" width="1.28515625" customWidth="1"/>
    <col min="4" max="4" width="15.14062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15.85546875" bestFit="1" customWidth="1"/>
    <col min="11" max="11" width="1.28515625" customWidth="1"/>
    <col min="12" max="12" width="15.140625" bestFit="1" customWidth="1"/>
    <col min="13" max="13" width="1.28515625" customWidth="1"/>
    <col min="14" max="14" width="15.5703125" bestFit="1" customWidth="1"/>
    <col min="15" max="15" width="1.28515625" customWidth="1"/>
    <col min="16" max="16" width="11.28515625" bestFit="1" customWidth="1"/>
    <col min="17" max="17" width="1.28515625" customWidth="1"/>
    <col min="18" max="18" width="16.5703125" customWidth="1"/>
    <col min="19" max="19" width="0.28515625" customWidth="1"/>
  </cols>
  <sheetData>
    <row r="1" spans="1:18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21.75" customHeight="1" x14ac:dyDescent="0.2">
      <c r="A2" s="53" t="s">
        <v>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8" customHeight="1" x14ac:dyDescent="0.2"/>
    <row r="5" spans="1:18" ht="27" customHeight="1" x14ac:dyDescent="0.2">
      <c r="A5" s="1" t="s">
        <v>87</v>
      </c>
      <c r="B5" s="64" t="s">
        <v>88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8" customHeight="1" x14ac:dyDescent="0.2">
      <c r="D6" s="60" t="s">
        <v>81</v>
      </c>
      <c r="E6" s="60"/>
      <c r="F6" s="60"/>
      <c r="G6" s="60"/>
      <c r="H6" s="60"/>
      <c r="I6" s="60"/>
      <c r="J6" s="60"/>
      <c r="L6" s="60" t="s">
        <v>82</v>
      </c>
      <c r="M6" s="60"/>
      <c r="N6" s="60"/>
      <c r="O6" s="60"/>
      <c r="P6" s="60"/>
      <c r="Q6" s="60"/>
      <c r="R6" s="60"/>
    </row>
    <row r="7" spans="1:18" ht="17.2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.75" customHeight="1" x14ac:dyDescent="0.2">
      <c r="A8" s="60" t="s">
        <v>89</v>
      </c>
      <c r="B8" s="60"/>
      <c r="D8" s="2" t="s">
        <v>90</v>
      </c>
      <c r="F8" s="2" t="s">
        <v>85</v>
      </c>
      <c r="H8" s="2" t="s">
        <v>86</v>
      </c>
      <c r="J8" s="2" t="s">
        <v>24</v>
      </c>
      <c r="L8" s="2" t="s">
        <v>90</v>
      </c>
      <c r="N8" s="2" t="s">
        <v>85</v>
      </c>
      <c r="P8" s="2" t="s">
        <v>86</v>
      </c>
      <c r="R8" s="2" t="s">
        <v>24</v>
      </c>
    </row>
    <row r="9" spans="1:18" s="47" customFormat="1" ht="27.75" customHeight="1" x14ac:dyDescent="0.2">
      <c r="A9" s="67" t="s">
        <v>35</v>
      </c>
      <c r="B9" s="67"/>
      <c r="D9" s="29">
        <v>2687224500</v>
      </c>
      <c r="F9" s="29">
        <v>-1631249999</v>
      </c>
      <c r="H9" s="29">
        <v>0</v>
      </c>
      <c r="J9" s="29">
        <v>1055974501</v>
      </c>
      <c r="L9" s="29">
        <v>2687224500</v>
      </c>
      <c r="N9" s="29">
        <v>-1631249999</v>
      </c>
      <c r="P9" s="29">
        <v>0</v>
      </c>
      <c r="R9" s="29">
        <v>1055974501</v>
      </c>
    </row>
    <row r="10" spans="1:18" s="47" customFormat="1" ht="27.75" customHeight="1" x14ac:dyDescent="0.2">
      <c r="A10" s="68" t="s">
        <v>39</v>
      </c>
      <c r="B10" s="68"/>
      <c r="D10" s="31">
        <v>9712553400</v>
      </c>
      <c r="F10" s="31">
        <v>18145669337</v>
      </c>
      <c r="H10" s="31">
        <v>0</v>
      </c>
      <c r="J10" s="31">
        <v>27858222737</v>
      </c>
      <c r="L10" s="31">
        <v>9712553400</v>
      </c>
      <c r="N10" s="31">
        <v>18145669337</v>
      </c>
      <c r="P10" s="31">
        <v>0</v>
      </c>
      <c r="R10" s="31">
        <v>27858222737</v>
      </c>
    </row>
    <row r="11" spans="1:18" s="21" customFormat="1" ht="25.5" customHeight="1" x14ac:dyDescent="0.2">
      <c r="A11" s="55" t="s">
        <v>24</v>
      </c>
      <c r="B11" s="55"/>
      <c r="D11" s="27">
        <f>SUM(D9:D10)</f>
        <v>12399777900</v>
      </c>
      <c r="F11" s="27">
        <f>SUM(F9:F10)</f>
        <v>16514419338</v>
      </c>
      <c r="H11" s="27">
        <f>SUM(H9:H10)</f>
        <v>0</v>
      </c>
      <c r="J11" s="27">
        <f>SUM(J9:J10)</f>
        <v>28914197238</v>
      </c>
      <c r="L11" s="27">
        <f>SUM(L9:L10)</f>
        <v>12399777900</v>
      </c>
      <c r="N11" s="27">
        <f>SUM(N9:N10)</f>
        <v>16514419338</v>
      </c>
      <c r="P11" s="27">
        <v>0</v>
      </c>
      <c r="R11" s="27">
        <f>SUM(R9:R10)</f>
        <v>28914197238</v>
      </c>
    </row>
  </sheetData>
  <mergeCells count="10"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11"/>
  <sheetViews>
    <sheetView rightToLeft="1" workbookViewId="0">
      <selection activeCell="D10" sqref="D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1.85546875" customWidth="1"/>
  </cols>
  <sheetData>
    <row r="1" spans="1:1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.75" customHeight="1" x14ac:dyDescent="0.2">
      <c r="A2" s="53" t="s">
        <v>62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4.45" customHeight="1" x14ac:dyDescent="0.2"/>
    <row r="5" spans="1:10" ht="20.25" customHeight="1" x14ac:dyDescent="0.2">
      <c r="A5" s="1" t="s">
        <v>91</v>
      </c>
      <c r="B5" s="64" t="s">
        <v>116</v>
      </c>
      <c r="C5" s="64"/>
      <c r="D5" s="64"/>
      <c r="E5" s="64"/>
      <c r="F5" s="64"/>
      <c r="G5" s="64"/>
      <c r="H5" s="64"/>
      <c r="I5" s="64"/>
      <c r="J5" s="64"/>
    </row>
    <row r="6" spans="1:10" ht="19.5" customHeight="1" x14ac:dyDescent="0.2">
      <c r="D6" s="60" t="s">
        <v>81</v>
      </c>
      <c r="E6" s="60"/>
      <c r="F6" s="60"/>
      <c r="H6" s="60" t="s">
        <v>82</v>
      </c>
      <c r="I6" s="60"/>
      <c r="J6" s="60"/>
    </row>
    <row r="7" spans="1:10" ht="36.4" customHeight="1" x14ac:dyDescent="0.2">
      <c r="A7" s="60" t="s">
        <v>92</v>
      </c>
      <c r="B7" s="60"/>
      <c r="D7" s="19" t="s">
        <v>93</v>
      </c>
      <c r="E7" s="3"/>
      <c r="F7" s="19" t="s">
        <v>94</v>
      </c>
      <c r="H7" s="19" t="s">
        <v>93</v>
      </c>
      <c r="I7" s="3"/>
      <c r="J7" s="19" t="s">
        <v>94</v>
      </c>
    </row>
    <row r="8" spans="1:10" ht="26.25" customHeight="1" x14ac:dyDescent="0.2">
      <c r="A8" s="56" t="s">
        <v>110</v>
      </c>
      <c r="B8" s="56"/>
      <c r="D8" s="23">
        <v>270672660708</v>
      </c>
      <c r="E8" s="21"/>
      <c r="F8" s="48">
        <f>D8/سپرده!J10</f>
        <v>2.4463272978593603E-2</v>
      </c>
      <c r="G8" s="21"/>
      <c r="H8" s="23">
        <v>548279358815</v>
      </c>
      <c r="J8" s="52">
        <f>H8/سپرده!J10</f>
        <v>4.9553241129473222E-2</v>
      </c>
    </row>
    <row r="9" spans="1:10" ht="26.25" customHeight="1" x14ac:dyDescent="0.2">
      <c r="A9" s="56" t="s">
        <v>113</v>
      </c>
      <c r="B9" s="56"/>
      <c r="D9" s="23">
        <f>8653150680+2498</f>
        <v>8653153178</v>
      </c>
      <c r="E9" s="21"/>
      <c r="F9" s="51">
        <f>D9/سپرده!J14</f>
        <v>5.260275488145897E-3</v>
      </c>
      <c r="G9" s="21"/>
      <c r="H9" s="23">
        <f>8653150680+5079</f>
        <v>8653155759</v>
      </c>
      <c r="J9" s="49">
        <f>H9/سپرده!J14</f>
        <v>5.2602770571428571E-3</v>
      </c>
    </row>
    <row r="10" spans="1:10" ht="26.25" customHeight="1" thickBot="1" x14ac:dyDescent="0.25">
      <c r="A10" s="55" t="s">
        <v>24</v>
      </c>
      <c r="B10" s="55"/>
      <c r="D10" s="27">
        <f>SUM(D8:D9)</f>
        <v>279325813886</v>
      </c>
      <c r="E10" s="21"/>
      <c r="F10" s="50">
        <f>SUM(F8:F9)</f>
        <v>2.97235484667395E-2</v>
      </c>
      <c r="G10" s="21"/>
      <c r="H10" s="27">
        <f>SUM(H8:H9)</f>
        <v>556932514574</v>
      </c>
      <c r="J10" s="50">
        <f>SUM(J8:J9)</f>
        <v>5.4813518186616075E-2</v>
      </c>
    </row>
    <row r="11" spans="1:10" ht="13.5" thickTop="1" x14ac:dyDescent="0.2"/>
  </sheetData>
  <mergeCells count="10">
    <mergeCell ref="A10:B10"/>
    <mergeCell ref="A9:B9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saeid</dc:creator>
  <dc:description/>
  <cp:lastModifiedBy>shahbaz</cp:lastModifiedBy>
  <dcterms:created xsi:type="dcterms:W3CDTF">2025-11-29T04:24:21Z</dcterms:created>
  <dcterms:modified xsi:type="dcterms:W3CDTF">2025-11-29T08:28:59Z</dcterms:modified>
</cp:coreProperties>
</file>